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Кобылянская Е.И\Документы для сайта\Решения Совета от 18.12.18\Уточнение бюджета №341\"/>
    </mc:Choice>
  </mc:AlternateContent>
  <xr:revisionPtr revIDLastSave="0" documentId="13_ncr:1_{558D3139-DA2E-40A9-BF41-3C949602CCFC}" xr6:coauthVersionLast="38" xr6:coauthVersionMax="38" xr10:uidLastSave="{00000000-0000-0000-0000-000000000000}"/>
  <bookViews>
    <workbookView xWindow="32760" yWindow="32760" windowWidth="19320" windowHeight="12120" xr2:uid="{00000000-000D-0000-FFFF-FFFF00000000}"/>
  </bookViews>
  <sheets>
    <sheet name="Доходы бюджета" sheetId="1" r:id="rId1"/>
  </sheets>
  <definedNames>
    <definedName name="__bookmark_1">'Доходы бюджета'!#REF!</definedName>
    <definedName name="__bookmark_10">#REF!</definedName>
    <definedName name="__bookmark_13">#REF!</definedName>
    <definedName name="__bookmark_15">#REF!</definedName>
    <definedName name="__bookmark_27">#REF!</definedName>
    <definedName name="__bookmark_7">'Доходы бюджета'!$A$12:$C$150</definedName>
    <definedName name="_xlnm.Print_Area" localSheetId="0">'Доходы бюджета'!$A$1:$E$153</definedName>
  </definedNames>
  <calcPr calcId="181029"/>
</workbook>
</file>

<file path=xl/calcChain.xml><?xml version="1.0" encoding="utf-8"?>
<calcChain xmlns="http://schemas.openxmlformats.org/spreadsheetml/2006/main">
  <c r="E148" i="1" l="1"/>
  <c r="D148" i="1"/>
  <c r="E147" i="1"/>
  <c r="D147" i="1"/>
  <c r="C148" i="1"/>
  <c r="C147" i="1"/>
  <c r="C107" i="1"/>
  <c r="C103" i="1"/>
  <c r="C101" i="1"/>
  <c r="C99" i="1"/>
  <c r="C94" i="1"/>
  <c r="C92" i="1"/>
  <c r="C90" i="1"/>
  <c r="C86" i="1"/>
  <c r="C85" i="1"/>
  <c r="C51" i="1"/>
  <c r="C48" i="1"/>
  <c r="C47" i="1"/>
  <c r="C45" i="1"/>
  <c r="C43" i="1"/>
  <c r="C42" i="1"/>
  <c r="C38" i="1"/>
  <c r="C142" i="1"/>
  <c r="C136" i="1"/>
  <c r="C134" i="1"/>
  <c r="C123" i="1"/>
  <c r="C122" i="1"/>
  <c r="C121" i="1"/>
  <c r="C116" i="1"/>
  <c r="C118" i="1"/>
  <c r="C117" i="1"/>
  <c r="E145" i="1"/>
  <c r="D145" i="1"/>
  <c r="E143" i="1"/>
  <c r="D143" i="1"/>
  <c r="E141" i="1"/>
  <c r="D141" i="1"/>
  <c r="E139" i="1"/>
  <c r="D139" i="1"/>
  <c r="E137" i="1"/>
  <c r="D137" i="1"/>
  <c r="E135" i="1"/>
  <c r="D135" i="1"/>
  <c r="E133" i="1"/>
  <c r="D133" i="1"/>
  <c r="E132" i="1"/>
  <c r="D132" i="1"/>
  <c r="E128" i="1"/>
  <c r="E126" i="1"/>
  <c r="E124" i="1"/>
  <c r="D128" i="1"/>
  <c r="D126" i="1"/>
  <c r="D124" i="1"/>
  <c r="E130" i="1"/>
  <c r="D130" i="1"/>
  <c r="E119" i="1"/>
  <c r="D119" i="1"/>
  <c r="E122" i="1"/>
  <c r="E121" i="1"/>
  <c r="D122" i="1"/>
  <c r="D121" i="1"/>
  <c r="E117" i="1"/>
  <c r="D117" i="1"/>
  <c r="D116" i="1"/>
  <c r="E115" i="1"/>
  <c r="D115" i="1"/>
  <c r="D114" i="1"/>
  <c r="E114" i="1"/>
  <c r="E113" i="1"/>
  <c r="E112" i="1"/>
  <c r="D111" i="1"/>
  <c r="E110" i="1"/>
  <c r="D110" i="1"/>
  <c r="E109" i="1"/>
  <c r="D109" i="1"/>
  <c r="D108" i="1"/>
  <c r="E107" i="1"/>
  <c r="D107" i="1"/>
  <c r="E103" i="1"/>
  <c r="D103" i="1"/>
  <c r="E101" i="1"/>
  <c r="D101" i="1"/>
  <c r="E99" i="1"/>
  <c r="D99" i="1"/>
  <c r="E96" i="1"/>
  <c r="E94" i="1"/>
  <c r="D96" i="1"/>
  <c r="D94" i="1"/>
  <c r="E92" i="1"/>
  <c r="D92" i="1"/>
  <c r="E90" i="1"/>
  <c r="D90" i="1"/>
  <c r="E86" i="1"/>
  <c r="E85" i="1"/>
  <c r="D86" i="1"/>
  <c r="D85" i="1"/>
  <c r="E83" i="1"/>
  <c r="D83" i="1"/>
  <c r="E82" i="1"/>
  <c r="D82" i="1"/>
  <c r="E80" i="1"/>
  <c r="D80" i="1"/>
  <c r="E79" i="1"/>
  <c r="D79" i="1"/>
  <c r="E77" i="1"/>
  <c r="D77" i="1"/>
  <c r="E76" i="1"/>
  <c r="D76" i="1"/>
  <c r="E75" i="1"/>
  <c r="D75" i="1"/>
  <c r="D74" i="1"/>
  <c r="E73" i="1"/>
  <c r="D73" i="1"/>
  <c r="E72" i="1"/>
  <c r="D72" i="1"/>
  <c r="E71" i="1"/>
  <c r="D71" i="1"/>
  <c r="E68" i="1"/>
  <c r="D68" i="1"/>
  <c r="E65" i="1"/>
  <c r="D65" i="1"/>
  <c r="E64" i="1"/>
  <c r="D64" i="1"/>
  <c r="E62" i="1"/>
  <c r="D62" i="1"/>
  <c r="E61" i="1"/>
  <c r="D61" i="1"/>
  <c r="E59" i="1"/>
  <c r="D59" i="1"/>
  <c r="E58" i="1"/>
  <c r="D58" i="1"/>
  <c r="E57" i="1"/>
  <c r="D57" i="1"/>
  <c r="E51" i="1"/>
  <c r="D53" i="1"/>
  <c r="D54" i="1"/>
  <c r="D51" i="1"/>
  <c r="D49" i="1"/>
  <c r="D48" i="1"/>
  <c r="D47" i="1"/>
  <c r="E48" i="1"/>
  <c r="E47" i="1"/>
  <c r="E45" i="1"/>
  <c r="D45" i="1"/>
  <c r="E43" i="1"/>
  <c r="D43" i="1"/>
  <c r="E42" i="1"/>
  <c r="D42" i="1"/>
  <c r="E40" i="1"/>
  <c r="D40" i="1"/>
  <c r="E39" i="1"/>
  <c r="D39" i="1"/>
  <c r="E37" i="1"/>
  <c r="D37" i="1"/>
  <c r="E35" i="1"/>
  <c r="D35" i="1"/>
  <c r="E33" i="1"/>
  <c r="D33" i="1"/>
  <c r="C33" i="1"/>
  <c r="E31" i="1"/>
  <c r="D31" i="1"/>
  <c r="E29" i="1"/>
  <c r="D29" i="1"/>
  <c r="E28" i="1"/>
  <c r="E27" i="1"/>
  <c r="D28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17" i="1"/>
  <c r="D17" i="1"/>
  <c r="E16" i="1"/>
  <c r="D16" i="1"/>
  <c r="D15" i="1"/>
  <c r="C145" i="1"/>
  <c r="C143" i="1"/>
  <c r="C141" i="1"/>
  <c r="C139" i="1"/>
  <c r="C138" i="1"/>
  <c r="C137" i="1"/>
  <c r="C135" i="1"/>
  <c r="C133" i="1"/>
  <c r="C132" i="1"/>
  <c r="C131" i="1"/>
  <c r="C130" i="1"/>
  <c r="C128" i="1"/>
  <c r="C126" i="1"/>
  <c r="C124" i="1"/>
  <c r="C119" i="1"/>
  <c r="C115" i="1"/>
  <c r="C114" i="1"/>
  <c r="C113" i="1"/>
  <c r="C112" i="1"/>
  <c r="C110" i="1"/>
  <c r="C109" i="1"/>
  <c r="C83" i="1"/>
  <c r="C82" i="1"/>
  <c r="C80" i="1"/>
  <c r="C79" i="1"/>
  <c r="C77" i="1"/>
  <c r="C76" i="1"/>
  <c r="C75" i="1"/>
  <c r="C73" i="1"/>
  <c r="C72" i="1"/>
  <c r="C71" i="1"/>
  <c r="C68" i="1"/>
  <c r="C65" i="1"/>
  <c r="C64" i="1"/>
  <c r="C62" i="1"/>
  <c r="C61" i="1"/>
  <c r="C59" i="1"/>
  <c r="C58" i="1"/>
  <c r="C40" i="1"/>
  <c r="C39" i="1"/>
  <c r="C37" i="1"/>
  <c r="C35" i="1"/>
  <c r="C31" i="1"/>
  <c r="C29" i="1"/>
  <c r="C28" i="1"/>
  <c r="C22" i="1"/>
  <c r="C21" i="1"/>
  <c r="C17" i="1"/>
  <c r="C16" i="1"/>
  <c r="C27" i="1"/>
  <c r="C57" i="1"/>
  <c r="C15" i="1"/>
  <c r="C150" i="1"/>
  <c r="E15" i="1"/>
  <c r="E150" i="1"/>
  <c r="D113" i="1"/>
  <c r="D112" i="1"/>
  <c r="D150" i="1"/>
</calcChain>
</file>

<file path=xl/sharedStrings.xml><?xml version="1.0" encoding="utf-8"?>
<sst xmlns="http://schemas.openxmlformats.org/spreadsheetml/2006/main" count="291" uniqueCount="284">
  <si>
    <t>Наименование показателя</t>
  </si>
  <si>
    <t>5</t>
  </si>
  <si>
    <t>(в руб.)</t>
  </si>
  <si>
    <t>Код дохода по бюджетной классификации</t>
  </si>
  <si>
    <t>1</t>
  </si>
  <si>
    <t>2</t>
  </si>
  <si>
    <t>3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</si>
  <si>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</si>
  <si>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</si>
  <si>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</si>
  <si>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</si>
  <si>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</si>
  <si>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</si>
  <si>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</si>
  <si>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</si>
  <si>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</si>
  <si>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</si>
  <si>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</si>
  <si>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</si>
  <si>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</si>
  <si>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</si>
  <si>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</si>
  <si>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</si>
  <si>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</si>
  <si>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</si>
  <si>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</si>
  <si>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</si>
  <si>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</si>
  <si>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</si>
  <si>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</si>
  <si>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</si>
  <si>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</si>
  <si>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</si>
  <si>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</si>
  <si>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</si>
  <si>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</si>
  <si>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</si>
  <si>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</si>
  <si>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</si>
  <si>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</si>
  <si>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</si>
  <si>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</si>
  <si>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</si>
  <si>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</si>
  <si>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</si>
  <si>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</si>
  <si>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</si>
  <si>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</si>
  <si>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</si>
  <si>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</si>
  <si>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</si>
  <si>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</si>
  <si>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</si>
  <si>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</si>
  <si>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</si>
  <si>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</si>
  <si>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</si>
  <si>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</si>
  <si>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</si>
  <si>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</si>
  <si>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</si>
  <si>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</si>
  <si>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</si>
  <si>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</si>
  <si>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</si>
  <si>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</si>
  <si>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</si>
  <si>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</si>
  <si>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</si>
  <si>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</si>
  <si>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</si>
  <si>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</si>
  <si>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</si>
  <si>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</si>
  <si>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</si>
  <si>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</si>
  <si>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</si>
  <si>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</si>
  <si>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</si>
  <si>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</si>
  <si>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</si>
  <si>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</si>
  <si>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</si>
  <si>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</si>
  <si>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</si>
  <si>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</si>
  <si>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</si>
  <si>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</si>
  <si>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</si>
  <si>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</si>
  <si>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</si>
  <si>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</si>
  <si>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</si>
  <si>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</si>
  <si>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</si>
  <si>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</si>
  <si>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</si>
  <si>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</si>
  <si>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</si>
  <si>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</si>
  <si>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</si>
  <si>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</si>
  <si>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</si>
  <si>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</si>
  <si>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</si>
  <si>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</si>
  <si>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</si>
  <si>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</si>
  <si>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</si>
  <si>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</si>
  <si>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</si>
  <si>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</si>
  <si>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</si>
  <si>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</si>
  <si>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</si>
  <si>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</si>
  <si>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</si>
  <si>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</si>
  <si>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</si>
  <si>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</si>
  <si>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</si>
  <si>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</si>
  <si>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</si>
  <si>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</si>
  <si>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</si>
  <si>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</si>
  <si>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</si>
  <si>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</si>
  <si>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00011502040040000140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</si>
  <si>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</si>
  <si>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</si>
  <si>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</si>
  <si>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</si>
  <si>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</si>
  <si>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</si>
  <si>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</si>
  <si>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</si>
  <si>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</si>
  <si>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</si>
  <si>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</si>
  <si>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</si>
  <si>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</si>
  <si>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</si>
  <si>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</si>
  <si>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</si>
  <si>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</si>
  <si>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00011621040040000140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</si>
  <si>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</si>
  <si>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</si>
  <si>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</si>
  <si>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</si>
  <si>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</si>
  <si>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</si>
  <si>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</si>
  <si>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</si>
  <si>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</si>
  <si>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</si>
  <si>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</si>
  <si>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</si>
  <si>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</si>
  <si>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</si>
  <si>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</si>
  <si>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00011633040040000140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</si>
  <si>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</si>
  <si>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</si>
  <si>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городских округов</t>
  </si>
  <si>
    <t>00011635020040000140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</si>
  <si>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</si>
  <si>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</si>
  <si>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</si>
  <si>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</si>
  <si>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</si>
  <si>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</si>
  <si>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</si>
  <si>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</si>
  <si>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</si>
  <si>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</si>
  <si>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</si>
  <si>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</si>
  <si>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</si>
  <si>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</si>
  <si>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</si>
  <si>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</si>
  <si>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</si>
  <si>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</si>
  <si>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Дотации на выравнивание бюджетной обеспеченности</t>
  </si>
  <si>
    <t>00020215001000000151</t>
  </si>
  <si>
    <t>Дотации бюджетам городских округов на выравнивание бюджетной обеспеченности</t>
  </si>
  <si>
    <t>00020215001040000151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</si>
  <si>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</si>
  <si>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</si>
  <si>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</si>
  <si>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00020220216000000151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</si>
  <si>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</si>
  <si>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00020220216040000151</t>
  </si>
  <si>
    <t>Прочие субсидии</t>
  </si>
  <si>
    <t>00020229999000000151</t>
  </si>
  <si>
    <t>Прочие субсидии бюджетам городских округов</t>
  </si>
  <si>
    <t>00020229999040000151</t>
  </si>
  <si>
    <t>Субвенции бюджетам бюджетной системы Российской Федерации</t>
  </si>
  <si>
    <t>00020230000000000151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</si>
  <si>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</si>
  <si>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</si>
  <si>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городских округов на выполнение передаваемых полномочий субъектов Российской Федерации</t>
  </si>
  <si>
    <t>00020230024040000151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</si>
  <si>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</si>
  <si>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</si>
  <si>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</si>
  <si>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</si>
  <si>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</si>
  <si>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</si>
  <si>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</si>
  <si>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</si>
  <si>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</si>
  <si>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00020235260000000151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</si>
  <si>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</si>
  <si>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00020235260040000151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</si>
  <si>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</si>
  <si>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</si>
  <si>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городских округов на государственную регистрацию актов гражданского состояния</t>
  </si>
  <si>
    <t>00020235930040000151</t>
  </si>
  <si>
    <t>Единая субвенция местным бюджетам</t>
  </si>
  <si>
    <t>00020239998000000151</t>
  </si>
  <si>
    <t>Единая субвенция бюджетам городских округов</t>
  </si>
  <si>
    <t>00020239998040000151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</si>
  <si>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</si>
  <si>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</si>
  <si>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00010807141010000110</t>
  </si>
  <si>
    <t>00010807100010000110</t>
  </si>
  <si>
    <t>00010807020010000110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</si>
  <si>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</si>
  <si>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Дотации бюджетам на поддержку мер по обеспечению сбалансированности бюджетов</t>
  </si>
  <si>
    <t>00020215002000000151</t>
  </si>
  <si>
    <t>Дотации бюджетам городских округов на поддержку мер по обеспечению сбалансированности бюджетов</t>
  </si>
  <si>
    <t>00020215002040000151</t>
  </si>
  <si>
    <t>00020235120000000151</t>
  </si>
  <si>
    <t>00020235120040000151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</si>
  <si>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</si>
  <si>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</si>
  <si>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ИТОГО доходов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</si>
  <si>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отчис-лений в местные бюджеты</t>
  </si>
  <si>
    <t>Субсидия бюджетам на поддержку отрасли культуры</t>
  </si>
  <si>
    <t>00020225519000000151</t>
  </si>
  <si>
    <t>Субсидия бюджетам городских округов на поддержку отрасли культуры</t>
  </si>
  <si>
    <t>00020225519040000151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</si>
  <si>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</si>
  <si>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</si>
  <si>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</si>
  <si>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00020225555040000151</t>
  </si>
  <si>
    <t>00020225497000000151</t>
  </si>
  <si>
    <t>00020225497040000151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</si>
  <si>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</si>
  <si>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</si>
  <si>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Прочие дотации бюджетам городских округов</t>
  </si>
  <si>
    <t>00020219999040000151</t>
  </si>
  <si>
    <t>00020219999000000151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</si>
  <si>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</si>
  <si>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</si>
  <si>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</si>
  <si>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00010807010010000110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</si>
  <si>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</si>
  <si>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</si>
  <si>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</si>
  <si>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</si>
  <si>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Денежные взыскания (штрафы) за нарушение законодательства Российской Федерации о недрах</t>
  </si>
  <si>
    <t>000 11625010010000140</t>
  </si>
  <si>
    <t>000 11645000010000140</t>
  </si>
  <si>
    <t xml:space="preserve">Приложение № 2      </t>
  </si>
  <si>
    <t>к решению Совета депутатов</t>
  </si>
  <si>
    <t>Гайского городского округа</t>
  </si>
  <si>
    <t xml:space="preserve">от                               2018  № </t>
  </si>
  <si>
    <t xml:space="preserve">Приложение № 1    </t>
  </si>
  <si>
    <t>от  22.12.2017   №  255</t>
  </si>
  <si>
    <t xml:space="preserve">Поступление доходов в бюджет Гайского городского округа на 2018 год и на плановый период 2019 и 2020 годов по кодам видов доходов, подвидов доходов </t>
  </si>
  <si>
    <t>2018 год</t>
  </si>
  <si>
    <t>2019 год</t>
  </si>
  <si>
    <t>2020 год</t>
  </si>
  <si>
    <t>4</t>
  </si>
  <si>
    <t>Денежные взыскания (штрафы) за нарушения законодательства Российской Федерации о промышленной безопасности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</si>
  <si>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</si>
  <si>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</si>
  <si>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</si>
  <si>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000 20704000040000180</t>
  </si>
  <si>
    <t>000 20704050040000180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</si>
</sst>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###,##0.00"/>
  </numFmts>
  <fonts count="11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63">
    <xf numFmtId="0" fontId="0" fillId="0" borderId="0" xfId="0"/>
    <xf numFmtId="0" fontId="2" fillId="2" borderId="0" xfId="0" applyFont="1" applyFill="1"/>
    <xf numFmtId="0" fontId="0" fillId="2" borderId="0" xfId="0" applyFill="1"/>
    <xf numFmtId="164" fontId="5" fillId="2" borderId="0" xfId="0" applyNumberFormat="1" applyFont="1" applyFill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vertical="center"/>
    </xf>
    <xf numFmtId="164" fontId="5" fillId="0" borderId="2" xfId="0" applyNumberFormat="1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2" fillId="0" borderId="1" xfId="2" applyNumberFormat="1" applyFont="1" applyFill="1" applyBorder="1" applyAlignment="1" applyProtection="1">
      <alignment horizontal="left" vertical="top" wrapText="1"/>
      <protection hidden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0" fillId="2" borderId="0" xfId="0" applyFill="1" applyBorder="1"/>
    <xf numFmtId="164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64" fontId="8" fillId="4" borderId="0" xfId="0" applyNumberFormat="1" applyFont="1" applyFill="1" applyBorder="1" applyAlignment="1">
      <alignment wrapText="1"/>
    </xf>
    <xf numFmtId="164" fontId="8" fillId="4" borderId="0" xfId="0" applyNumberFormat="1" applyFont="1" applyFill="1" applyBorder="1" applyAlignment="1">
      <alignment horizontal="center" wrapText="1"/>
    </xf>
    <xf numFmtId="0" fontId="2" fillId="4" borderId="0" xfId="1" applyFont="1" applyFill="1" applyAlignment="1"/>
    <xf numFmtId="0" fontId="2" fillId="4" borderId="0" xfId="0" applyFont="1" applyFill="1" applyAlignment="1"/>
    <xf numFmtId="4" fontId="2" fillId="0" borderId="1" xfId="0" applyNumberFormat="1" applyFont="1" applyFill="1" applyBorder="1" applyAlignment="1">
      <alignment horizontal="righ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vertical="center"/>
    </xf>
    <xf numFmtId="0" fontId="7" fillId="0" borderId="0" xfId="0" applyFont="1" applyFill="1"/>
    <xf numFmtId="4" fontId="0" fillId="2" borderId="0" xfId="0" applyNumberFormat="1" applyFill="1"/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0" fillId="4" borderId="0" xfId="0" applyFill="1"/>
    <xf numFmtId="4" fontId="2" fillId="4" borderId="0" xfId="0" applyNumberFormat="1" applyFont="1" applyFill="1"/>
    <xf numFmtId="164" fontId="5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4" borderId="0" xfId="1" applyFont="1" applyFill="1" applyAlignment="1"/>
    <xf numFmtId="164" fontId="9" fillId="2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tmp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2"/>
  <sheetViews>
    <sheetView tabSelected="1" topLeftCell="A7" zoomScaleNormal="100" workbookViewId="0">
      <selection activeCell="G19" sqref="G19"/>
    </sheetView>
  </sheetViews>
  <sheetFormatPr defaultColWidth="8.7109375" defaultRowHeight="12.75" x14ac:dyDescent="0.2"/>
  <cols>
    <col min="1" max="1" width="72.85546875" style="2" customWidth="1"/>
    <col min="2" max="2" width="23.140625" style="2" customWidth="1"/>
    <col min="3" max="3" width="15" style="2" customWidth="1"/>
    <col min="4" max="4" width="13.7109375" style="2" customWidth="1"/>
    <col min="5" max="5" width="14.85546875" style="2" bestFit="1" customWidth="1"/>
    <col min="6" max="16384" width="8.7109375" style="2"/>
  </cols>
  <sheetData>
    <row r="1" spans="1:7" x14ac:dyDescent="0.2">
      <c r="A1" s="41"/>
      <c r="B1" s="41"/>
      <c r="C1" s="61" t="s">
        <v>267</v>
      </c>
      <c r="D1" s="61"/>
      <c r="E1" s="61"/>
    </row>
    <row r="2" spans="1:7" x14ac:dyDescent="0.2">
      <c r="A2" s="42"/>
      <c r="B2" s="42"/>
      <c r="C2" s="61" t="s">
        <v>268</v>
      </c>
      <c r="D2" s="61"/>
      <c r="E2" s="61"/>
    </row>
    <row r="3" spans="1:7" x14ac:dyDescent="0.2">
      <c r="A3" s="42"/>
      <c r="B3" s="42"/>
      <c r="C3" s="43" t="s">
        <v>269</v>
      </c>
      <c r="D3" s="43"/>
      <c r="E3" s="43"/>
    </row>
    <row r="4" spans="1:7" x14ac:dyDescent="0.2">
      <c r="A4" s="42"/>
      <c r="B4" s="42"/>
      <c r="C4" s="61" t="s">
        <v>270</v>
      </c>
      <c r="D4" s="61"/>
      <c r="E4" s="61"/>
    </row>
    <row r="5" spans="1:7" x14ac:dyDescent="0.2">
      <c r="A5" s="42"/>
      <c r="B5" s="42"/>
      <c r="C5" s="44"/>
      <c r="D5" s="44"/>
      <c r="E5" s="44"/>
    </row>
    <row r="6" spans="1:7" x14ac:dyDescent="0.2">
      <c r="A6" s="42"/>
      <c r="B6" s="42"/>
      <c r="C6" s="61" t="s">
        <v>271</v>
      </c>
      <c r="D6" s="61"/>
      <c r="E6" s="61"/>
    </row>
    <row r="7" spans="1:7" x14ac:dyDescent="0.2">
      <c r="A7" s="42"/>
      <c r="B7" s="42"/>
      <c r="C7" s="61" t="s">
        <v>268</v>
      </c>
      <c r="D7" s="61"/>
      <c r="E7" s="61"/>
    </row>
    <row r="8" spans="1:7" x14ac:dyDescent="0.2">
      <c r="A8" s="42"/>
      <c r="B8" s="42"/>
      <c r="C8" s="43" t="s">
        <v>269</v>
      </c>
      <c r="D8" s="43"/>
      <c r="E8" s="43"/>
    </row>
    <row r="9" spans="1:7" x14ac:dyDescent="0.2">
      <c r="A9" s="42"/>
      <c r="B9" s="42"/>
      <c r="C9" s="61" t="s">
        <v>272</v>
      </c>
      <c r="D9" s="61"/>
      <c r="E9" s="61"/>
    </row>
    <row r="10" spans="1:7" x14ac:dyDescent="0.2">
      <c r="A10" s="42"/>
      <c r="B10" s="42"/>
      <c r="C10" s="43"/>
      <c r="D10" s="43"/>
      <c r="E10" s="43"/>
    </row>
    <row r="11" spans="1:7" ht="34.5" customHeight="1" x14ac:dyDescent="0.2">
      <c r="A11" s="62" t="s">
        <v>273</v>
      </c>
      <c r="B11" s="62"/>
      <c r="C11" s="62"/>
      <c r="D11" s="62"/>
      <c r="E11" s="62"/>
      <c r="F11" s="52"/>
    </row>
    <row r="12" spans="1:7" x14ac:dyDescent="0.2">
      <c r="A12" s="3"/>
      <c r="B12" s="3"/>
      <c r="C12" s="3"/>
      <c r="D12" s="3"/>
      <c r="E12" s="49" t="s">
        <v>2</v>
      </c>
    </row>
    <row r="13" spans="1:7" ht="25.5" x14ac:dyDescent="0.2">
      <c r="A13" s="4" t="s">
        <v>0</v>
      </c>
      <c r="B13" s="46" t="s">
        <v>3</v>
      </c>
      <c r="C13" s="47" t="s">
        <v>274</v>
      </c>
      <c r="D13" s="47" t="s">
        <v>275</v>
      </c>
      <c r="E13" s="47" t="s">
        <v>276</v>
      </c>
    </row>
    <row r="14" spans="1:7" x14ac:dyDescent="0.2">
      <c r="A14" s="5" t="s">
        <v>4</v>
      </c>
      <c r="B14" s="5" t="s">
        <v>5</v>
      </c>
      <c r="C14" s="5" t="s">
        <v>6</v>
      </c>
      <c r="D14" s="5" t="s">
        <v>277</v>
      </c>
      <c r="E14" s="48" t="s">
        <v>1</v>
      </c>
    </row>
    <row r="15" spans="1:7" x14ac:dyDescent="0.2">
      <c r="A15" s="32" t="s">
        <v>7</v>
      </c>
      <c r="B15" s="33" t="s">
        <v>8</v>
      </c>
      <c r="C15" s="35">
        <f>C16+C21+C27+C39+C47+C57+C64+C71+C75+C82+C85+C109</f>
        <v>434996600</v>
      </c>
      <c r="D15" s="35">
        <f>D16+D21+D27+D39+D47+D57+D64+D71+D75+D82+D85+D109</f>
        <v>421618334</v>
      </c>
      <c r="E15" s="35">
        <f>E16+E21+E27+E39+E47+E57+E64+E71+E75+E82+E85+E109</f>
        <v>440095771</v>
      </c>
      <c r="G15" s="53"/>
    </row>
    <row r="16" spans="1:7" x14ac:dyDescent="0.2">
      <c r="A16" s="9" t="s">
        <v>9</v>
      </c>
      <c r="B16" s="4" t="s">
        <v>10</v>
      </c>
      <c r="C16" s="40">
        <f>C17</f>
        <v>292110000</v>
      </c>
      <c r="D16" s="10">
        <f>D17</f>
        <v>295500480</v>
      </c>
      <c r="E16" s="10">
        <f>E17</f>
        <v>311663003</v>
      </c>
    </row>
    <row r="17" spans="1:5" x14ac:dyDescent="0.2">
      <c r="A17" s="6" t="s">
        <v>11</v>
      </c>
      <c r="B17" s="7" t="s">
        <v>12</v>
      </c>
      <c r="C17" s="38">
        <f>C18+C19+C20</f>
        <v>292110000</v>
      </c>
      <c r="D17" s="8">
        <f>D18+D19+D20</f>
        <v>295500480</v>
      </c>
      <c r="E17" s="8">
        <f>E18+E19+E20</f>
        <v>311663003</v>
      </c>
    </row>
    <row r="18" spans="1:5" ht="51" x14ac:dyDescent="0.2">
      <c r="A18" s="6" t="s">
        <v>13</v>
      </c>
      <c r="B18" s="7" t="s">
        <v>14</v>
      </c>
      <c r="C18" s="38">
        <v>290000000</v>
      </c>
      <c r="D18" s="8">
        <v>293840670</v>
      </c>
      <c r="E18" s="11">
        <v>309839969</v>
      </c>
    </row>
    <row r="19" spans="1:5" ht="67.5" customHeight="1" x14ac:dyDescent="0.2">
      <c r="A19" s="6" t="s">
        <v>15</v>
      </c>
      <c r="B19" s="7" t="s">
        <v>16</v>
      </c>
      <c r="C19" s="38">
        <v>810000</v>
      </c>
      <c r="D19" s="8">
        <v>943114</v>
      </c>
      <c r="E19" s="11">
        <v>1035859</v>
      </c>
    </row>
    <row r="20" spans="1:5" ht="25.5" x14ac:dyDescent="0.2">
      <c r="A20" s="6" t="s">
        <v>17</v>
      </c>
      <c r="B20" s="7" t="s">
        <v>18</v>
      </c>
      <c r="C20" s="38">
        <v>1300000</v>
      </c>
      <c r="D20" s="8">
        <v>716696</v>
      </c>
      <c r="E20" s="11">
        <v>787175</v>
      </c>
    </row>
    <row r="21" spans="1:5" ht="25.5" x14ac:dyDescent="0.2">
      <c r="A21" s="9" t="s">
        <v>19</v>
      </c>
      <c r="B21" s="4" t="s">
        <v>20</v>
      </c>
      <c r="C21" s="40">
        <f>C22</f>
        <v>12405600</v>
      </c>
      <c r="D21" s="10">
        <f>D22</f>
        <v>13609793</v>
      </c>
      <c r="E21" s="50">
        <f>E22</f>
        <v>14048216</v>
      </c>
    </row>
    <row r="22" spans="1:5" ht="25.5" x14ac:dyDescent="0.2">
      <c r="A22" s="6" t="s">
        <v>21</v>
      </c>
      <c r="B22" s="7" t="s">
        <v>22</v>
      </c>
      <c r="C22" s="38">
        <f>C23+C24+C25+C26</f>
        <v>12405600</v>
      </c>
      <c r="D22" s="8">
        <f>D23+D24+D25+D26</f>
        <v>13609793</v>
      </c>
      <c r="E22" s="8">
        <f>E23+E24+E25+E26</f>
        <v>14048216</v>
      </c>
    </row>
    <row r="23" spans="1:5" ht="42" customHeight="1" x14ac:dyDescent="0.2">
      <c r="A23" s="6" t="s">
        <v>240</v>
      </c>
      <c r="B23" s="7" t="s">
        <v>23</v>
      </c>
      <c r="C23" s="30">
        <v>5300000</v>
      </c>
      <c r="D23" s="11">
        <f>4245550+854936</f>
        <v>5100486</v>
      </c>
      <c r="E23" s="11">
        <f>4415372+928468</f>
        <v>5343840</v>
      </c>
    </row>
    <row r="24" spans="1:5" ht="54" customHeight="1" x14ac:dyDescent="0.2">
      <c r="A24" s="6" t="s">
        <v>24</v>
      </c>
      <c r="B24" s="7" t="s">
        <v>25</v>
      </c>
      <c r="C24" s="30">
        <v>50100</v>
      </c>
      <c r="D24" s="11">
        <f>36526-704</f>
        <v>35822</v>
      </c>
      <c r="E24" s="11">
        <f>37986-1507</f>
        <v>36479</v>
      </c>
    </row>
    <row r="25" spans="1:5" ht="42" customHeight="1" x14ac:dyDescent="0.2">
      <c r="A25" s="6" t="s">
        <v>26</v>
      </c>
      <c r="B25" s="7" t="s">
        <v>27</v>
      </c>
      <c r="C25" s="30">
        <v>8225500</v>
      </c>
      <c r="D25" s="11">
        <f>8852341+1+311671</f>
        <v>9164013</v>
      </c>
      <c r="E25" s="11">
        <f>9206435+386913</f>
        <v>9593348</v>
      </c>
    </row>
    <row r="26" spans="1:5" ht="42" customHeight="1" x14ac:dyDescent="0.2">
      <c r="A26" s="6" t="s">
        <v>28</v>
      </c>
      <c r="B26" s="7" t="s">
        <v>29</v>
      </c>
      <c r="C26" s="21">
        <v>-1170000</v>
      </c>
      <c r="D26" s="51">
        <f>-814210+1+123681</f>
        <v>-690528</v>
      </c>
      <c r="E26" s="51">
        <f>-846778-78673</f>
        <v>-925451</v>
      </c>
    </row>
    <row r="27" spans="1:5" x14ac:dyDescent="0.2">
      <c r="A27" s="9" t="s">
        <v>30</v>
      </c>
      <c r="B27" s="4" t="s">
        <v>31</v>
      </c>
      <c r="C27" s="40">
        <f>C28+C33+C35+C37</f>
        <v>38730000</v>
      </c>
      <c r="D27" s="10">
        <f>D28+D33+D35+D37</f>
        <v>28519826</v>
      </c>
      <c r="E27" s="10">
        <f>E28+E33+E35+E37</f>
        <v>27070887</v>
      </c>
    </row>
    <row r="28" spans="1:5" x14ac:dyDescent="0.2">
      <c r="A28" s="22" t="s">
        <v>32</v>
      </c>
      <c r="B28" s="23" t="s">
        <v>33</v>
      </c>
      <c r="C28" s="38">
        <f>C29+C31</f>
        <v>25500000</v>
      </c>
      <c r="D28" s="8">
        <f>D29+D31</f>
        <v>18809716</v>
      </c>
      <c r="E28" s="8">
        <f>E29+E31</f>
        <v>19068767</v>
      </c>
    </row>
    <row r="29" spans="1:5" ht="25.5" x14ac:dyDescent="0.2">
      <c r="A29" s="22" t="s">
        <v>34</v>
      </c>
      <c r="B29" s="23" t="s">
        <v>35</v>
      </c>
      <c r="C29" s="45">
        <f>C30</f>
        <v>12000000</v>
      </c>
      <c r="D29" s="12">
        <f>D30</f>
        <v>8802743</v>
      </c>
      <c r="E29" s="12">
        <f>E30</f>
        <v>8951717</v>
      </c>
    </row>
    <row r="30" spans="1:5" ht="25.5" x14ac:dyDescent="0.2">
      <c r="A30" s="22" t="s">
        <v>34</v>
      </c>
      <c r="B30" s="23" t="s">
        <v>36</v>
      </c>
      <c r="C30" s="45">
        <v>12000000</v>
      </c>
      <c r="D30" s="12">
        <v>8802743</v>
      </c>
      <c r="E30" s="11">
        <v>8951717</v>
      </c>
    </row>
    <row r="31" spans="1:5" ht="25.5" x14ac:dyDescent="0.2">
      <c r="A31" s="22" t="s">
        <v>37</v>
      </c>
      <c r="B31" s="23" t="s">
        <v>38</v>
      </c>
      <c r="C31" s="38">
        <f>C32</f>
        <v>13500000</v>
      </c>
      <c r="D31" s="8">
        <f>D32</f>
        <v>10006973</v>
      </c>
      <c r="E31" s="8">
        <f>E32</f>
        <v>10117050</v>
      </c>
    </row>
    <row r="32" spans="1:5" ht="38.25" x14ac:dyDescent="0.2">
      <c r="A32" s="22" t="s">
        <v>39</v>
      </c>
      <c r="B32" s="23" t="s">
        <v>40</v>
      </c>
      <c r="C32" s="38">
        <v>13500000</v>
      </c>
      <c r="D32" s="8">
        <v>10006973</v>
      </c>
      <c r="E32" s="11">
        <v>10117050</v>
      </c>
    </row>
    <row r="33" spans="1:5" x14ac:dyDescent="0.2">
      <c r="A33" s="6" t="s">
        <v>41</v>
      </c>
      <c r="B33" s="7" t="s">
        <v>42</v>
      </c>
      <c r="C33" s="38">
        <f>C34</f>
        <v>6900000</v>
      </c>
      <c r="D33" s="8">
        <f>D34</f>
        <v>2137377</v>
      </c>
      <c r="E33" s="8">
        <f>E34</f>
        <v>297399</v>
      </c>
    </row>
    <row r="34" spans="1:5" x14ac:dyDescent="0.2">
      <c r="A34" s="6" t="s">
        <v>41</v>
      </c>
      <c r="B34" s="7" t="s">
        <v>43</v>
      </c>
      <c r="C34" s="38">
        <v>6900000</v>
      </c>
      <c r="D34" s="8">
        <v>2137377</v>
      </c>
      <c r="E34" s="11">
        <v>297399</v>
      </c>
    </row>
    <row r="35" spans="1:5" x14ac:dyDescent="0.2">
      <c r="A35" s="6" t="s">
        <v>44</v>
      </c>
      <c r="B35" s="7" t="s">
        <v>45</v>
      </c>
      <c r="C35" s="38">
        <f>C36</f>
        <v>4730000</v>
      </c>
      <c r="D35" s="8">
        <f>D36</f>
        <v>4619478</v>
      </c>
      <c r="E35" s="8">
        <f>E36</f>
        <v>4633336</v>
      </c>
    </row>
    <row r="36" spans="1:5" x14ac:dyDescent="0.2">
      <c r="A36" s="6" t="s">
        <v>44</v>
      </c>
      <c r="B36" s="7" t="s">
        <v>46</v>
      </c>
      <c r="C36" s="38">
        <v>4730000</v>
      </c>
      <c r="D36" s="8">
        <v>4619478</v>
      </c>
      <c r="E36" s="11">
        <v>4633336</v>
      </c>
    </row>
    <row r="37" spans="1:5" x14ac:dyDescent="0.2">
      <c r="A37" s="6" t="s">
        <v>47</v>
      </c>
      <c r="B37" s="7" t="s">
        <v>48</v>
      </c>
      <c r="C37" s="38">
        <f>C38</f>
        <v>1600000</v>
      </c>
      <c r="D37" s="8">
        <f>D38</f>
        <v>2953255</v>
      </c>
      <c r="E37" s="8">
        <f>E38</f>
        <v>3071385</v>
      </c>
    </row>
    <row r="38" spans="1:5" ht="25.5" x14ac:dyDescent="0.2">
      <c r="A38" s="6" t="s">
        <v>49</v>
      </c>
      <c r="B38" s="7" t="s">
        <v>50</v>
      </c>
      <c r="C38" s="38">
        <f>2000000-400000</f>
        <v>1600000</v>
      </c>
      <c r="D38" s="8">
        <v>2953255</v>
      </c>
      <c r="E38" s="11">
        <v>3071385</v>
      </c>
    </row>
    <row r="39" spans="1:5" x14ac:dyDescent="0.2">
      <c r="A39" s="9" t="s">
        <v>51</v>
      </c>
      <c r="B39" s="4" t="s">
        <v>52</v>
      </c>
      <c r="C39" s="40">
        <f>C40+C42</f>
        <v>24950000</v>
      </c>
      <c r="D39" s="10">
        <f>D40+D42</f>
        <v>44068860</v>
      </c>
      <c r="E39" s="10">
        <f>E40+E42</f>
        <v>47325070</v>
      </c>
    </row>
    <row r="40" spans="1:5" x14ac:dyDescent="0.2">
      <c r="A40" s="6" t="s">
        <v>53</v>
      </c>
      <c r="B40" s="7" t="s">
        <v>54</v>
      </c>
      <c r="C40" s="38">
        <f>C41</f>
        <v>4200000</v>
      </c>
      <c r="D40" s="8">
        <f>D41</f>
        <v>6800000</v>
      </c>
      <c r="E40" s="11">
        <f>E41</f>
        <v>7000000</v>
      </c>
    </row>
    <row r="41" spans="1:5" ht="25.5" x14ac:dyDescent="0.2">
      <c r="A41" s="6" t="s">
        <v>55</v>
      </c>
      <c r="B41" s="7" t="s">
        <v>56</v>
      </c>
      <c r="C41" s="38">
        <v>4200000</v>
      </c>
      <c r="D41" s="8">
        <v>6800000</v>
      </c>
      <c r="E41" s="11">
        <v>7000000</v>
      </c>
    </row>
    <row r="42" spans="1:5" x14ac:dyDescent="0.2">
      <c r="A42" s="6" t="s">
        <v>57</v>
      </c>
      <c r="B42" s="7" t="s">
        <v>58</v>
      </c>
      <c r="C42" s="38">
        <f>C43+C45</f>
        <v>20750000</v>
      </c>
      <c r="D42" s="8">
        <f>D43+D45</f>
        <v>37268860</v>
      </c>
      <c r="E42" s="8">
        <f>E43+E45</f>
        <v>40325070</v>
      </c>
    </row>
    <row r="43" spans="1:5" x14ac:dyDescent="0.2">
      <c r="A43" s="6" t="s">
        <v>59</v>
      </c>
      <c r="B43" s="7" t="s">
        <v>60</v>
      </c>
      <c r="C43" s="38">
        <f>C44</f>
        <v>11350000</v>
      </c>
      <c r="D43" s="8">
        <f>D44</f>
        <v>22168030</v>
      </c>
      <c r="E43" s="8">
        <f>E44</f>
        <v>22679770</v>
      </c>
    </row>
    <row r="44" spans="1:5" ht="25.5" x14ac:dyDescent="0.2">
      <c r="A44" s="6" t="s">
        <v>61</v>
      </c>
      <c r="B44" s="7" t="s">
        <v>62</v>
      </c>
      <c r="C44" s="38">
        <v>11350000</v>
      </c>
      <c r="D44" s="8">
        <v>22168030</v>
      </c>
      <c r="E44" s="11">
        <v>22679770</v>
      </c>
    </row>
    <row r="45" spans="1:5" x14ac:dyDescent="0.2">
      <c r="A45" s="6" t="s">
        <v>63</v>
      </c>
      <c r="B45" s="7" t="s">
        <v>64</v>
      </c>
      <c r="C45" s="38">
        <f>C46</f>
        <v>9400000</v>
      </c>
      <c r="D45" s="8">
        <f>D46</f>
        <v>15100830</v>
      </c>
      <c r="E45" s="8">
        <f>E46</f>
        <v>17645300</v>
      </c>
    </row>
    <row r="46" spans="1:5" ht="25.5" x14ac:dyDescent="0.2">
      <c r="A46" s="6" t="s">
        <v>65</v>
      </c>
      <c r="B46" s="7" t="s">
        <v>66</v>
      </c>
      <c r="C46" s="38">
        <v>9400000</v>
      </c>
      <c r="D46" s="8">
        <v>15100830</v>
      </c>
      <c r="E46" s="8">
        <v>17645300</v>
      </c>
    </row>
    <row r="47" spans="1:5" x14ac:dyDescent="0.2">
      <c r="A47" s="9" t="s">
        <v>67</v>
      </c>
      <c r="B47" s="4" t="s">
        <v>68</v>
      </c>
      <c r="C47" s="40">
        <f>C48+C50+C51</f>
        <v>7715000</v>
      </c>
      <c r="D47" s="10">
        <f>D48+D50+D51</f>
        <v>4938610</v>
      </c>
      <c r="E47" s="10">
        <f>E48+E50+E51</f>
        <v>4938603</v>
      </c>
    </row>
    <row r="48" spans="1:5" ht="25.5" x14ac:dyDescent="0.2">
      <c r="A48" s="6" t="s">
        <v>69</v>
      </c>
      <c r="B48" s="7" t="s">
        <v>70</v>
      </c>
      <c r="C48" s="38">
        <f>C49</f>
        <v>5200000</v>
      </c>
      <c r="D48" s="8">
        <f>D49</f>
        <v>3137025</v>
      </c>
      <c r="E48" s="8">
        <f>E49</f>
        <v>3137022</v>
      </c>
    </row>
    <row r="49" spans="1:5" ht="30.75" customHeight="1" x14ac:dyDescent="0.2">
      <c r="A49" s="6" t="s">
        <v>71</v>
      </c>
      <c r="B49" s="7" t="s">
        <v>72</v>
      </c>
      <c r="C49" s="38">
        <v>5200000</v>
      </c>
      <c r="D49" s="8">
        <f>3137022+3</f>
        <v>3137025</v>
      </c>
      <c r="E49" s="8">
        <v>3137022</v>
      </c>
    </row>
    <row r="50" spans="1:5" ht="51" x14ac:dyDescent="0.2">
      <c r="A50" s="28" t="s">
        <v>256</v>
      </c>
      <c r="B50" s="29" t="s">
        <v>257</v>
      </c>
      <c r="C50" s="38">
        <v>360000</v>
      </c>
      <c r="D50" s="39">
        <v>0</v>
      </c>
      <c r="E50" s="38">
        <v>0</v>
      </c>
    </row>
    <row r="51" spans="1:5" ht="25.5" x14ac:dyDescent="0.2">
      <c r="A51" s="6" t="s">
        <v>73</v>
      </c>
      <c r="B51" s="7" t="s">
        <v>74</v>
      </c>
      <c r="C51" s="45">
        <f>C52+C53+C54+C55+C56</f>
        <v>2155000</v>
      </c>
      <c r="D51" s="8">
        <f>D52+D53+D54+D55+D56</f>
        <v>1801585</v>
      </c>
      <c r="E51" s="8">
        <f>E52+E53+E54+E55+E56</f>
        <v>1801581</v>
      </c>
    </row>
    <row r="52" spans="1:5" ht="51" x14ac:dyDescent="0.2">
      <c r="A52" s="24" t="s">
        <v>258</v>
      </c>
      <c r="B52" s="25" t="s">
        <v>259</v>
      </c>
      <c r="C52" s="30">
        <v>45000</v>
      </c>
      <c r="D52" s="8">
        <v>0</v>
      </c>
      <c r="E52" s="8">
        <v>0</v>
      </c>
    </row>
    <row r="53" spans="1:5" ht="25.5" x14ac:dyDescent="0.2">
      <c r="A53" s="6" t="s">
        <v>230</v>
      </c>
      <c r="B53" s="5" t="s">
        <v>229</v>
      </c>
      <c r="C53" s="38">
        <v>1650000</v>
      </c>
      <c r="D53" s="8">
        <f>1478333+2</f>
        <v>1478335</v>
      </c>
      <c r="E53" s="8">
        <v>1478333</v>
      </c>
    </row>
    <row r="54" spans="1:5" ht="25.5" x14ac:dyDescent="0.2">
      <c r="A54" s="6" t="s">
        <v>225</v>
      </c>
      <c r="B54" s="5" t="s">
        <v>228</v>
      </c>
      <c r="C54" s="38">
        <v>90000</v>
      </c>
      <c r="D54" s="8">
        <f>98928+2</f>
        <v>98930</v>
      </c>
      <c r="E54" s="8">
        <v>98928</v>
      </c>
    </row>
    <row r="55" spans="1:5" ht="51" x14ac:dyDescent="0.2">
      <c r="A55" s="6" t="s">
        <v>226</v>
      </c>
      <c r="B55" s="5" t="s">
        <v>227</v>
      </c>
      <c r="C55" s="38">
        <v>305000</v>
      </c>
      <c r="D55" s="8">
        <v>184320</v>
      </c>
      <c r="E55" s="8">
        <v>184320</v>
      </c>
    </row>
    <row r="56" spans="1:5" ht="18.75" customHeight="1" x14ac:dyDescent="0.2">
      <c r="A56" s="6" t="s">
        <v>75</v>
      </c>
      <c r="B56" s="7" t="s">
        <v>76</v>
      </c>
      <c r="C56" s="38">
        <v>65000</v>
      </c>
      <c r="D56" s="8">
        <v>40000</v>
      </c>
      <c r="E56" s="8">
        <v>40000</v>
      </c>
    </row>
    <row r="57" spans="1:5" ht="25.5" x14ac:dyDescent="0.2">
      <c r="A57" s="9" t="s">
        <v>77</v>
      </c>
      <c r="B57" s="4" t="s">
        <v>78</v>
      </c>
      <c r="C57" s="40">
        <f>C58+C61</f>
        <v>46960000</v>
      </c>
      <c r="D57" s="10">
        <f>D58+D61</f>
        <v>28611200</v>
      </c>
      <c r="E57" s="10">
        <f>E58+E61</f>
        <v>28611200</v>
      </c>
    </row>
    <row r="58" spans="1:5" ht="56.25" customHeight="1" x14ac:dyDescent="0.2">
      <c r="A58" s="6" t="s">
        <v>79</v>
      </c>
      <c r="B58" s="7" t="s">
        <v>80</v>
      </c>
      <c r="C58" s="38">
        <f t="shared" ref="C58:E59" si="0">C59</f>
        <v>45000000</v>
      </c>
      <c r="D58" s="8">
        <f t="shared" si="0"/>
        <v>26033600</v>
      </c>
      <c r="E58" s="8">
        <f t="shared" si="0"/>
        <v>26033600</v>
      </c>
    </row>
    <row r="59" spans="1:5" ht="41.25" customHeight="1" x14ac:dyDescent="0.2">
      <c r="A59" s="6" t="s">
        <v>81</v>
      </c>
      <c r="B59" s="7" t="s">
        <v>82</v>
      </c>
      <c r="C59" s="38">
        <f t="shared" si="0"/>
        <v>45000000</v>
      </c>
      <c r="D59" s="8">
        <f t="shared" si="0"/>
        <v>26033600</v>
      </c>
      <c r="E59" s="8">
        <f t="shared" si="0"/>
        <v>26033600</v>
      </c>
    </row>
    <row r="60" spans="1:5" ht="51" x14ac:dyDescent="0.2">
      <c r="A60" s="6" t="s">
        <v>83</v>
      </c>
      <c r="B60" s="7" t="s">
        <v>84</v>
      </c>
      <c r="C60" s="38">
        <v>45000000</v>
      </c>
      <c r="D60" s="8">
        <v>26033600</v>
      </c>
      <c r="E60" s="8">
        <v>26033600</v>
      </c>
    </row>
    <row r="61" spans="1:5" ht="52.5" customHeight="1" x14ac:dyDescent="0.2">
      <c r="A61" s="6" t="s">
        <v>85</v>
      </c>
      <c r="B61" s="7" t="s">
        <v>86</v>
      </c>
      <c r="C61" s="38">
        <f t="shared" ref="C61:E62" si="1">C62</f>
        <v>1960000</v>
      </c>
      <c r="D61" s="8">
        <f t="shared" si="1"/>
        <v>2577600</v>
      </c>
      <c r="E61" s="8">
        <f t="shared" si="1"/>
        <v>2577600</v>
      </c>
    </row>
    <row r="62" spans="1:5" ht="54.75" customHeight="1" x14ac:dyDescent="0.2">
      <c r="A62" s="6" t="s">
        <v>87</v>
      </c>
      <c r="B62" s="7" t="s">
        <v>88</v>
      </c>
      <c r="C62" s="38">
        <f t="shared" si="1"/>
        <v>1960000</v>
      </c>
      <c r="D62" s="8">
        <f t="shared" si="1"/>
        <v>2577600</v>
      </c>
      <c r="E62" s="8">
        <f t="shared" si="1"/>
        <v>2577600</v>
      </c>
    </row>
    <row r="63" spans="1:5" ht="51" x14ac:dyDescent="0.2">
      <c r="A63" s="6" t="s">
        <v>89</v>
      </c>
      <c r="B63" s="7" t="s">
        <v>90</v>
      </c>
      <c r="C63" s="38">
        <v>1960000</v>
      </c>
      <c r="D63" s="8">
        <v>2577600</v>
      </c>
      <c r="E63" s="8">
        <v>2577600</v>
      </c>
    </row>
    <row r="64" spans="1:5" x14ac:dyDescent="0.2">
      <c r="A64" s="9" t="s">
        <v>91</v>
      </c>
      <c r="B64" s="4" t="s">
        <v>92</v>
      </c>
      <c r="C64" s="40">
        <f>C65</f>
        <v>1645000</v>
      </c>
      <c r="D64" s="10">
        <f>D65</f>
        <v>1474490</v>
      </c>
      <c r="E64" s="10">
        <f>E65</f>
        <v>1518726</v>
      </c>
    </row>
    <row r="65" spans="1:5" x14ac:dyDescent="0.2">
      <c r="A65" s="6" t="s">
        <v>93</v>
      </c>
      <c r="B65" s="7" t="s">
        <v>94</v>
      </c>
      <c r="C65" s="38">
        <f>C66+C67+C68</f>
        <v>1645000</v>
      </c>
      <c r="D65" s="8">
        <f>D66+D67+D68</f>
        <v>1474490</v>
      </c>
      <c r="E65" s="8">
        <f>E66+E67+E68</f>
        <v>1518726</v>
      </c>
    </row>
    <row r="66" spans="1:5" ht="25.5" x14ac:dyDescent="0.2">
      <c r="A66" s="6" t="s">
        <v>95</v>
      </c>
      <c r="B66" s="7" t="s">
        <v>96</v>
      </c>
      <c r="C66" s="38">
        <v>445000</v>
      </c>
      <c r="D66" s="8">
        <v>176215</v>
      </c>
      <c r="E66" s="8">
        <v>181500</v>
      </c>
    </row>
    <row r="67" spans="1:5" x14ac:dyDescent="0.2">
      <c r="A67" s="6" t="s">
        <v>97</v>
      </c>
      <c r="B67" s="7" t="s">
        <v>98</v>
      </c>
      <c r="C67" s="38">
        <v>507000</v>
      </c>
      <c r="D67" s="8">
        <v>447540</v>
      </c>
      <c r="E67" s="8">
        <v>460966</v>
      </c>
    </row>
    <row r="68" spans="1:5" x14ac:dyDescent="0.2">
      <c r="A68" s="22" t="s">
        <v>99</v>
      </c>
      <c r="B68" s="23" t="s">
        <v>100</v>
      </c>
      <c r="C68" s="30">
        <f>C69+C70</f>
        <v>693000</v>
      </c>
      <c r="D68" s="30">
        <f>D69+D70</f>
        <v>850735</v>
      </c>
      <c r="E68" s="30">
        <f>E69+E70</f>
        <v>876260</v>
      </c>
    </row>
    <row r="69" spans="1:5" x14ac:dyDescent="0.2">
      <c r="A69" s="22" t="s">
        <v>260</v>
      </c>
      <c r="B69" s="23" t="s">
        <v>261</v>
      </c>
      <c r="C69" s="30">
        <v>610000</v>
      </c>
      <c r="D69" s="11">
        <v>850735</v>
      </c>
      <c r="E69" s="11">
        <v>876260</v>
      </c>
    </row>
    <row r="70" spans="1:5" x14ac:dyDescent="0.2">
      <c r="A70" s="26" t="s">
        <v>262</v>
      </c>
      <c r="B70" s="27" t="s">
        <v>263</v>
      </c>
      <c r="C70" s="30">
        <v>83000</v>
      </c>
      <c r="D70" s="30">
        <v>0</v>
      </c>
      <c r="E70" s="30">
        <v>0</v>
      </c>
    </row>
    <row r="71" spans="1:5" ht="25.5" x14ac:dyDescent="0.2">
      <c r="A71" s="9" t="s">
        <v>101</v>
      </c>
      <c r="B71" s="4" t="s">
        <v>102</v>
      </c>
      <c r="C71" s="40">
        <f t="shared" ref="C71:E73" si="2">C72</f>
        <v>750000</v>
      </c>
      <c r="D71" s="10">
        <f t="shared" si="2"/>
        <v>498650</v>
      </c>
      <c r="E71" s="10">
        <f t="shared" si="2"/>
        <v>498645</v>
      </c>
    </row>
    <row r="72" spans="1:5" x14ac:dyDescent="0.2">
      <c r="A72" s="6" t="s">
        <v>103</v>
      </c>
      <c r="B72" s="7" t="s">
        <v>104</v>
      </c>
      <c r="C72" s="38">
        <f t="shared" si="2"/>
        <v>750000</v>
      </c>
      <c r="D72" s="8">
        <f t="shared" si="2"/>
        <v>498650</v>
      </c>
      <c r="E72" s="8">
        <f t="shared" si="2"/>
        <v>498645</v>
      </c>
    </row>
    <row r="73" spans="1:5" x14ac:dyDescent="0.2">
      <c r="A73" s="6" t="s">
        <v>105</v>
      </c>
      <c r="B73" s="7" t="s">
        <v>106</v>
      </c>
      <c r="C73" s="38">
        <f t="shared" si="2"/>
        <v>750000</v>
      </c>
      <c r="D73" s="8">
        <f t="shared" si="2"/>
        <v>498650</v>
      </c>
      <c r="E73" s="8">
        <f t="shared" si="2"/>
        <v>498645</v>
      </c>
    </row>
    <row r="74" spans="1:5" x14ac:dyDescent="0.2">
      <c r="A74" s="6" t="s">
        <v>107</v>
      </c>
      <c r="B74" s="7" t="s">
        <v>108</v>
      </c>
      <c r="C74" s="38">
        <v>750000</v>
      </c>
      <c r="D74" s="8">
        <f>498645+5</f>
        <v>498650</v>
      </c>
      <c r="E74" s="8">
        <v>498645</v>
      </c>
    </row>
    <row r="75" spans="1:5" x14ac:dyDescent="0.2">
      <c r="A75" s="9" t="s">
        <v>109</v>
      </c>
      <c r="B75" s="4" t="s">
        <v>110</v>
      </c>
      <c r="C75" s="40">
        <f>C76+C79</f>
        <v>3600000</v>
      </c>
      <c r="D75" s="10">
        <f>D76+D79</f>
        <v>1602400</v>
      </c>
      <c r="E75" s="10">
        <f>E76+E79</f>
        <v>1602400</v>
      </c>
    </row>
    <row r="76" spans="1:5" ht="50.25" customHeight="1" x14ac:dyDescent="0.2">
      <c r="A76" s="6" t="s">
        <v>111</v>
      </c>
      <c r="B76" s="7" t="s">
        <v>112</v>
      </c>
      <c r="C76" s="38">
        <f t="shared" ref="C76:E77" si="3">C77</f>
        <v>1800000</v>
      </c>
      <c r="D76" s="8">
        <f t="shared" si="3"/>
        <v>456400</v>
      </c>
      <c r="E76" s="8">
        <f t="shared" si="3"/>
        <v>456400</v>
      </c>
    </row>
    <row r="77" spans="1:5" ht="57" customHeight="1" x14ac:dyDescent="0.2">
      <c r="A77" s="6" t="s">
        <v>113</v>
      </c>
      <c r="B77" s="7" t="s">
        <v>114</v>
      </c>
      <c r="C77" s="38">
        <f t="shared" si="3"/>
        <v>1800000</v>
      </c>
      <c r="D77" s="8">
        <f t="shared" si="3"/>
        <v>456400</v>
      </c>
      <c r="E77" s="8">
        <f t="shared" si="3"/>
        <v>456400</v>
      </c>
    </row>
    <row r="78" spans="1:5" ht="54" customHeight="1" x14ac:dyDescent="0.2">
      <c r="A78" s="6" t="s">
        <v>115</v>
      </c>
      <c r="B78" s="7" t="s">
        <v>116</v>
      </c>
      <c r="C78" s="38">
        <v>1800000</v>
      </c>
      <c r="D78" s="8">
        <v>456400</v>
      </c>
      <c r="E78" s="8">
        <v>456400</v>
      </c>
    </row>
    <row r="79" spans="1:5" ht="25.5" x14ac:dyDescent="0.2">
      <c r="A79" s="6" t="s">
        <v>117</v>
      </c>
      <c r="B79" s="7" t="s">
        <v>118</v>
      </c>
      <c r="C79" s="38">
        <f t="shared" ref="C79:E80" si="4">C80</f>
        <v>1800000</v>
      </c>
      <c r="D79" s="8">
        <f t="shared" si="4"/>
        <v>1146000</v>
      </c>
      <c r="E79" s="8">
        <f t="shared" si="4"/>
        <v>1146000</v>
      </c>
    </row>
    <row r="80" spans="1:5" ht="25.5" x14ac:dyDescent="0.2">
      <c r="A80" s="6" t="s">
        <v>119</v>
      </c>
      <c r="B80" s="7" t="s">
        <v>120</v>
      </c>
      <c r="C80" s="38">
        <f t="shared" si="4"/>
        <v>1800000</v>
      </c>
      <c r="D80" s="8">
        <f t="shared" si="4"/>
        <v>1146000</v>
      </c>
      <c r="E80" s="8">
        <f t="shared" si="4"/>
        <v>1146000</v>
      </c>
    </row>
    <row r="81" spans="1:5" ht="30.75" customHeight="1" x14ac:dyDescent="0.2">
      <c r="A81" s="6" t="s">
        <v>121</v>
      </c>
      <c r="B81" s="7" t="s">
        <v>122</v>
      </c>
      <c r="C81" s="38">
        <v>1800000</v>
      </c>
      <c r="D81" s="8">
        <v>1146000</v>
      </c>
      <c r="E81" s="8">
        <v>1146000</v>
      </c>
    </row>
    <row r="82" spans="1:5" x14ac:dyDescent="0.2">
      <c r="A82" s="9" t="s">
        <v>123</v>
      </c>
      <c r="B82" s="4" t="s">
        <v>124</v>
      </c>
      <c r="C82" s="40">
        <f t="shared" ref="C82:E83" si="5">C83</f>
        <v>154000</v>
      </c>
      <c r="D82" s="10">
        <f t="shared" si="5"/>
        <v>154000</v>
      </c>
      <c r="E82" s="10">
        <f t="shared" si="5"/>
        <v>154000</v>
      </c>
    </row>
    <row r="83" spans="1:5" ht="25.5" x14ac:dyDescent="0.2">
      <c r="A83" s="6" t="s">
        <v>125</v>
      </c>
      <c r="B83" s="7" t="s">
        <v>126</v>
      </c>
      <c r="C83" s="38">
        <f t="shared" si="5"/>
        <v>154000</v>
      </c>
      <c r="D83" s="8">
        <f t="shared" si="5"/>
        <v>154000</v>
      </c>
      <c r="E83" s="8">
        <f t="shared" si="5"/>
        <v>154000</v>
      </c>
    </row>
    <row r="84" spans="1:5" ht="25.5" x14ac:dyDescent="0.2">
      <c r="A84" s="6" t="s">
        <v>127</v>
      </c>
      <c r="B84" s="7" t="s">
        <v>128</v>
      </c>
      <c r="C84" s="38">
        <v>154000</v>
      </c>
      <c r="D84" s="8">
        <v>154000</v>
      </c>
      <c r="E84" s="8">
        <v>154000</v>
      </c>
    </row>
    <row r="85" spans="1:5" x14ac:dyDescent="0.2">
      <c r="A85" s="9" t="s">
        <v>129</v>
      </c>
      <c r="B85" s="4" t="s">
        <v>130</v>
      </c>
      <c r="C85" s="40">
        <f>C86+C89+C90+C92+C94+C98+C99+C101+C103+C105+C106+C107</f>
        <v>5977000</v>
      </c>
      <c r="D85" s="10">
        <f>D86+D89+D90+D92+D94+D98+D99+D101+D103+D105+D106+D107</f>
        <v>2226265</v>
      </c>
      <c r="E85" s="10">
        <f>E86+E89+E90+E92+E94+E98+E99+E101+E103+E105+E106+E107</f>
        <v>2251263</v>
      </c>
    </row>
    <row r="86" spans="1:5" x14ac:dyDescent="0.2">
      <c r="A86" s="6" t="s">
        <v>131</v>
      </c>
      <c r="B86" s="7" t="s">
        <v>132</v>
      </c>
      <c r="C86" s="38">
        <f>C87+C88</f>
        <v>142000</v>
      </c>
      <c r="D86" s="8">
        <f>D87+D88</f>
        <v>190000</v>
      </c>
      <c r="E86" s="8">
        <f>E87+E88</f>
        <v>210000</v>
      </c>
    </row>
    <row r="87" spans="1:5" ht="51" x14ac:dyDescent="0.2">
      <c r="A87" s="6" t="s">
        <v>133</v>
      </c>
      <c r="B87" s="7" t="s">
        <v>134</v>
      </c>
      <c r="C87" s="38">
        <v>135000</v>
      </c>
      <c r="D87" s="8">
        <v>180000</v>
      </c>
      <c r="E87" s="11">
        <v>200000</v>
      </c>
    </row>
    <row r="88" spans="1:5" ht="38.25" x14ac:dyDescent="0.2">
      <c r="A88" s="6" t="s">
        <v>135</v>
      </c>
      <c r="B88" s="7" t="s">
        <v>136</v>
      </c>
      <c r="C88" s="38">
        <v>7000</v>
      </c>
      <c r="D88" s="8">
        <v>10000</v>
      </c>
      <c r="E88" s="8">
        <v>10000</v>
      </c>
    </row>
    <row r="89" spans="1:5" ht="38.25" x14ac:dyDescent="0.2">
      <c r="A89" s="6" t="s">
        <v>137</v>
      </c>
      <c r="B89" s="7" t="s">
        <v>138</v>
      </c>
      <c r="C89" s="38">
        <v>7000</v>
      </c>
      <c r="D89" s="8">
        <v>30000</v>
      </c>
      <c r="E89" s="8">
        <v>30000</v>
      </c>
    </row>
    <row r="90" spans="1:5" ht="38.25" x14ac:dyDescent="0.2">
      <c r="A90" s="6" t="s">
        <v>139</v>
      </c>
      <c r="B90" s="7" t="s">
        <v>140</v>
      </c>
      <c r="C90" s="38">
        <f>C91</f>
        <v>192000</v>
      </c>
      <c r="D90" s="8">
        <f>D91</f>
        <v>60000</v>
      </c>
      <c r="E90" s="8">
        <f>E91</f>
        <v>60000</v>
      </c>
    </row>
    <row r="91" spans="1:5" ht="38.25" x14ac:dyDescent="0.2">
      <c r="A91" s="6" t="s">
        <v>141</v>
      </c>
      <c r="B91" s="7" t="s">
        <v>142</v>
      </c>
      <c r="C91" s="45">
        <v>192000</v>
      </c>
      <c r="D91" s="8">
        <v>60000</v>
      </c>
      <c r="E91" s="11">
        <v>60000</v>
      </c>
    </row>
    <row r="92" spans="1:5" ht="25.5" x14ac:dyDescent="0.2">
      <c r="A92" s="6" t="s">
        <v>143</v>
      </c>
      <c r="B92" s="7" t="s">
        <v>144</v>
      </c>
      <c r="C92" s="38">
        <f>C93</f>
        <v>290000</v>
      </c>
      <c r="D92" s="8">
        <f>D93</f>
        <v>106530</v>
      </c>
      <c r="E92" s="8">
        <f>E93</f>
        <v>106530</v>
      </c>
    </row>
    <row r="93" spans="1:5" ht="38.25" x14ac:dyDescent="0.2">
      <c r="A93" s="6" t="s">
        <v>145</v>
      </c>
      <c r="B93" s="7" t="s">
        <v>146</v>
      </c>
      <c r="C93" s="38">
        <v>290000</v>
      </c>
      <c r="D93" s="8">
        <v>106530</v>
      </c>
      <c r="E93" s="11">
        <v>106530</v>
      </c>
    </row>
    <row r="94" spans="1:5" ht="63.75" customHeight="1" x14ac:dyDescent="0.2">
      <c r="A94" s="6" t="s">
        <v>147</v>
      </c>
      <c r="B94" s="7" t="s">
        <v>148</v>
      </c>
      <c r="C94" s="38">
        <f>C95+C96+C97</f>
        <v>445000</v>
      </c>
      <c r="D94" s="38">
        <f>D95+D96+D97</f>
        <v>42000</v>
      </c>
      <c r="E94" s="38">
        <f>E95+E96+E97</f>
        <v>47000</v>
      </c>
    </row>
    <row r="95" spans="1:5" ht="25.5" x14ac:dyDescent="0.2">
      <c r="A95" s="28" t="s">
        <v>264</v>
      </c>
      <c r="B95" s="29" t="s">
        <v>265</v>
      </c>
      <c r="C95" s="38">
        <v>20000</v>
      </c>
      <c r="D95" s="38">
        <v>0</v>
      </c>
      <c r="E95" s="38">
        <v>0</v>
      </c>
    </row>
    <row r="96" spans="1:5" ht="25.5" x14ac:dyDescent="0.2">
      <c r="A96" s="6" t="s">
        <v>149</v>
      </c>
      <c r="B96" s="7" t="s">
        <v>150</v>
      </c>
      <c r="C96" s="38">
        <v>190000</v>
      </c>
      <c r="D96" s="8">
        <f>7000</f>
        <v>7000</v>
      </c>
      <c r="E96" s="8">
        <f>7000</f>
        <v>7000</v>
      </c>
    </row>
    <row r="97" spans="1:5" x14ac:dyDescent="0.2">
      <c r="A97" s="6" t="s">
        <v>151</v>
      </c>
      <c r="B97" s="7" t="s">
        <v>152</v>
      </c>
      <c r="C97" s="38">
        <v>235000</v>
      </c>
      <c r="D97" s="8">
        <v>35000</v>
      </c>
      <c r="E97" s="11">
        <v>40000</v>
      </c>
    </row>
    <row r="98" spans="1:5" ht="38.25" x14ac:dyDescent="0.2">
      <c r="A98" s="6" t="s">
        <v>153</v>
      </c>
      <c r="B98" s="7" t="s">
        <v>154</v>
      </c>
      <c r="C98" s="38">
        <v>450000</v>
      </c>
      <c r="D98" s="8">
        <v>450000</v>
      </c>
      <c r="E98" s="8">
        <v>450000</v>
      </c>
    </row>
    <row r="99" spans="1:5" x14ac:dyDescent="0.2">
      <c r="A99" s="6" t="s">
        <v>155</v>
      </c>
      <c r="B99" s="7" t="s">
        <v>156</v>
      </c>
      <c r="C99" s="38">
        <f>C100</f>
        <v>615000</v>
      </c>
      <c r="D99" s="8">
        <f>D100</f>
        <v>57000</v>
      </c>
      <c r="E99" s="11">
        <f>E100</f>
        <v>57000</v>
      </c>
    </row>
    <row r="100" spans="1:5" ht="25.5" x14ac:dyDescent="0.2">
      <c r="A100" s="6" t="s">
        <v>157</v>
      </c>
      <c r="B100" s="7" t="s">
        <v>158</v>
      </c>
      <c r="C100" s="38">
        <v>615000</v>
      </c>
      <c r="D100" s="8">
        <v>57000</v>
      </c>
      <c r="E100" s="11">
        <v>57000</v>
      </c>
    </row>
    <row r="101" spans="1:5" ht="38.25" x14ac:dyDescent="0.2">
      <c r="A101" s="6" t="s">
        <v>159</v>
      </c>
      <c r="B101" s="7" t="s">
        <v>160</v>
      </c>
      <c r="C101" s="38">
        <f>C102</f>
        <v>6000</v>
      </c>
      <c r="D101" s="8">
        <f>D102</f>
        <v>210000</v>
      </c>
      <c r="E101" s="11">
        <f>E102</f>
        <v>210000</v>
      </c>
    </row>
    <row r="102" spans="1:5" ht="38.25" x14ac:dyDescent="0.2">
      <c r="A102" s="6" t="s">
        <v>161</v>
      </c>
      <c r="B102" s="7" t="s">
        <v>162</v>
      </c>
      <c r="C102" s="38">
        <v>6000</v>
      </c>
      <c r="D102" s="8">
        <v>210000</v>
      </c>
      <c r="E102" s="11">
        <v>210000</v>
      </c>
    </row>
    <row r="103" spans="1:5" x14ac:dyDescent="0.2">
      <c r="A103" s="6" t="s">
        <v>163</v>
      </c>
      <c r="B103" s="7" t="s">
        <v>164</v>
      </c>
      <c r="C103" s="38">
        <f>C104</f>
        <v>150000</v>
      </c>
      <c r="D103" s="8">
        <f>D104</f>
        <v>15000</v>
      </c>
      <c r="E103" s="11">
        <f>E104</f>
        <v>15000</v>
      </c>
    </row>
    <row r="104" spans="1:5" ht="25.5" x14ac:dyDescent="0.2">
      <c r="A104" s="6" t="s">
        <v>165</v>
      </c>
      <c r="B104" s="7" t="s">
        <v>166</v>
      </c>
      <c r="C104" s="38">
        <v>150000</v>
      </c>
      <c r="D104" s="8">
        <v>15000</v>
      </c>
      <c r="E104" s="11">
        <v>15000</v>
      </c>
    </row>
    <row r="105" spans="1:5" ht="38.25" x14ac:dyDescent="0.2">
      <c r="A105" s="6" t="s">
        <v>167</v>
      </c>
      <c r="B105" s="7" t="s">
        <v>168</v>
      </c>
      <c r="C105" s="38">
        <v>290000</v>
      </c>
      <c r="D105" s="8">
        <v>3000</v>
      </c>
      <c r="E105" s="8">
        <v>3000</v>
      </c>
    </row>
    <row r="106" spans="1:5" ht="25.5" x14ac:dyDescent="0.2">
      <c r="A106" s="58" t="s">
        <v>278</v>
      </c>
      <c r="B106" s="29" t="s">
        <v>266</v>
      </c>
      <c r="C106" s="38">
        <v>40000</v>
      </c>
      <c r="D106" s="38">
        <v>0</v>
      </c>
      <c r="E106" s="38">
        <v>0</v>
      </c>
    </row>
    <row r="107" spans="1:5" ht="25.5" x14ac:dyDescent="0.2">
      <c r="A107" s="6" t="s">
        <v>169</v>
      </c>
      <c r="B107" s="7" t="s">
        <v>170</v>
      </c>
      <c r="C107" s="38">
        <f>C108</f>
        <v>3350000</v>
      </c>
      <c r="D107" s="8">
        <f>D108</f>
        <v>1062735</v>
      </c>
      <c r="E107" s="8">
        <f>E108</f>
        <v>1062733</v>
      </c>
    </row>
    <row r="108" spans="1:5" ht="25.5" x14ac:dyDescent="0.2">
      <c r="A108" s="6" t="s">
        <v>171</v>
      </c>
      <c r="B108" s="7" t="s">
        <v>172</v>
      </c>
      <c r="C108" s="38">
        <v>3350000</v>
      </c>
      <c r="D108" s="8">
        <f>1062733+2</f>
        <v>1062735</v>
      </c>
      <c r="E108" s="8">
        <v>1062733</v>
      </c>
    </row>
    <row r="109" spans="1:5" x14ac:dyDescent="0.2">
      <c r="A109" s="9" t="s">
        <v>173</v>
      </c>
      <c r="B109" s="4" t="s">
        <v>174</v>
      </c>
      <c r="C109" s="40">
        <f t="shared" ref="C109:E110" si="6">C110</f>
        <v>0</v>
      </c>
      <c r="D109" s="10">
        <f t="shared" si="6"/>
        <v>413760</v>
      </c>
      <c r="E109" s="10">
        <f t="shared" si="6"/>
        <v>413758</v>
      </c>
    </row>
    <row r="110" spans="1:5" x14ac:dyDescent="0.2">
      <c r="A110" s="6" t="s">
        <v>175</v>
      </c>
      <c r="B110" s="7" t="s">
        <v>176</v>
      </c>
      <c r="C110" s="38">
        <f t="shared" si="6"/>
        <v>0</v>
      </c>
      <c r="D110" s="8">
        <f t="shared" si="6"/>
        <v>413760</v>
      </c>
      <c r="E110" s="8">
        <f t="shared" si="6"/>
        <v>413758</v>
      </c>
    </row>
    <row r="111" spans="1:5" x14ac:dyDescent="0.2">
      <c r="A111" s="6" t="s">
        <v>177</v>
      </c>
      <c r="B111" s="7" t="s">
        <v>178</v>
      </c>
      <c r="C111" s="38">
        <v>0</v>
      </c>
      <c r="D111" s="8">
        <f>413758+2</f>
        <v>413760</v>
      </c>
      <c r="E111" s="8">
        <v>413758</v>
      </c>
    </row>
    <row r="112" spans="1:5" x14ac:dyDescent="0.2">
      <c r="A112" s="36" t="s">
        <v>179</v>
      </c>
      <c r="B112" s="37" t="s">
        <v>180</v>
      </c>
      <c r="C112" s="34">
        <f>C113+C147</f>
        <v>592284499</v>
      </c>
      <c r="D112" s="34">
        <f>D113</f>
        <v>462296600</v>
      </c>
      <c r="E112" s="34">
        <f>E113</f>
        <v>461366800</v>
      </c>
    </row>
    <row r="113" spans="1:5" ht="25.5" x14ac:dyDescent="0.2">
      <c r="A113" s="15" t="s">
        <v>181</v>
      </c>
      <c r="B113" s="16" t="s">
        <v>182</v>
      </c>
      <c r="C113" s="40">
        <f>C114+C121+C132</f>
        <v>591917590</v>
      </c>
      <c r="D113" s="40">
        <f>D114+D121+D132</f>
        <v>462296600</v>
      </c>
      <c r="E113" s="40">
        <f>E114+E121+E132</f>
        <v>461366800</v>
      </c>
    </row>
    <row r="114" spans="1:5" x14ac:dyDescent="0.2">
      <c r="A114" s="13" t="s">
        <v>183</v>
      </c>
      <c r="B114" s="16" t="s">
        <v>184</v>
      </c>
      <c r="C114" s="38">
        <f>C115+C117+C119</f>
        <v>182943790</v>
      </c>
      <c r="D114" s="8">
        <f>D115+D117</f>
        <v>93444000</v>
      </c>
      <c r="E114" s="8">
        <f>E115+E117</f>
        <v>92430000</v>
      </c>
    </row>
    <row r="115" spans="1:5" x14ac:dyDescent="0.2">
      <c r="A115" s="13" t="s">
        <v>185</v>
      </c>
      <c r="B115" s="14" t="s">
        <v>186</v>
      </c>
      <c r="C115" s="38">
        <f>C116</f>
        <v>160317000</v>
      </c>
      <c r="D115" s="8">
        <f>D116</f>
        <v>93444000</v>
      </c>
      <c r="E115" s="11">
        <f>E116</f>
        <v>92430000</v>
      </c>
    </row>
    <row r="116" spans="1:5" x14ac:dyDescent="0.2">
      <c r="A116" s="13" t="s">
        <v>187</v>
      </c>
      <c r="B116" s="14" t="s">
        <v>188</v>
      </c>
      <c r="C116" s="38">
        <f>123772000+7800000+28759000+2000-16000</f>
        <v>160317000</v>
      </c>
      <c r="D116" s="8">
        <f>92430000+1014000</f>
        <v>93444000</v>
      </c>
      <c r="E116" s="8">
        <v>92430000</v>
      </c>
    </row>
    <row r="117" spans="1:5" x14ac:dyDescent="0.2">
      <c r="A117" s="13" t="s">
        <v>231</v>
      </c>
      <c r="B117" s="14" t="s">
        <v>232</v>
      </c>
      <c r="C117" s="38">
        <f>C118</f>
        <v>21958000</v>
      </c>
      <c r="D117" s="8">
        <f>D118</f>
        <v>0</v>
      </c>
      <c r="E117" s="8">
        <f>E118</f>
        <v>0</v>
      </c>
    </row>
    <row r="118" spans="1:5" ht="25.5" x14ac:dyDescent="0.2">
      <c r="A118" s="13" t="s">
        <v>233</v>
      </c>
      <c r="B118" s="14" t="s">
        <v>234</v>
      </c>
      <c r="C118" s="38">
        <f>4287300+226200-500+300000+17145000</f>
        <v>21958000</v>
      </c>
      <c r="D118" s="8">
        <v>0</v>
      </c>
      <c r="E118" s="8">
        <v>0</v>
      </c>
    </row>
    <row r="119" spans="1:5" x14ac:dyDescent="0.2">
      <c r="A119" s="13" t="s">
        <v>253</v>
      </c>
      <c r="B119" s="17" t="s">
        <v>255</v>
      </c>
      <c r="C119" s="38">
        <f>C120</f>
        <v>668790</v>
      </c>
      <c r="D119" s="38">
        <f>D120</f>
        <v>0</v>
      </c>
      <c r="E119" s="38">
        <f>E120</f>
        <v>0</v>
      </c>
    </row>
    <row r="120" spans="1:5" x14ac:dyDescent="0.2">
      <c r="A120" s="13" t="s">
        <v>253</v>
      </c>
      <c r="B120" s="17" t="s">
        <v>254</v>
      </c>
      <c r="C120" s="38">
        <v>668790</v>
      </c>
      <c r="D120" s="38">
        <v>0</v>
      </c>
      <c r="E120" s="38">
        <v>0</v>
      </c>
    </row>
    <row r="121" spans="1:5" ht="25.5" x14ac:dyDescent="0.2">
      <c r="A121" s="13" t="s">
        <v>189</v>
      </c>
      <c r="B121" s="16" t="s">
        <v>190</v>
      </c>
      <c r="C121" s="38">
        <f>C122+C124+C126+C128+C130</f>
        <v>47379800</v>
      </c>
      <c r="D121" s="38">
        <f>D122+D124+D126+D128+D130</f>
        <v>22944500</v>
      </c>
      <c r="E121" s="38">
        <f>E122+E124+E126+E128+E130</f>
        <v>22944500</v>
      </c>
    </row>
    <row r="122" spans="1:5" ht="51" x14ac:dyDescent="0.2">
      <c r="A122" s="18" t="s">
        <v>191</v>
      </c>
      <c r="B122" s="19" t="s">
        <v>192</v>
      </c>
      <c r="C122" s="38">
        <f>C123</f>
        <v>13176100</v>
      </c>
      <c r="D122" s="38">
        <f>D123</f>
        <v>15607300</v>
      </c>
      <c r="E122" s="38">
        <f>E123</f>
        <v>15607300</v>
      </c>
    </row>
    <row r="123" spans="1:5" ht="51.75" customHeight="1" x14ac:dyDescent="0.2">
      <c r="A123" s="18" t="s">
        <v>193</v>
      </c>
      <c r="B123" s="19" t="s">
        <v>194</v>
      </c>
      <c r="C123" s="38">
        <f>15535500-2359400</f>
        <v>13176100</v>
      </c>
      <c r="D123" s="38">
        <v>15607300</v>
      </c>
      <c r="E123" s="38">
        <v>15607300</v>
      </c>
    </row>
    <row r="124" spans="1:5" ht="25.5" x14ac:dyDescent="0.2">
      <c r="A124" s="18" t="s">
        <v>251</v>
      </c>
      <c r="B124" s="20" t="s">
        <v>249</v>
      </c>
      <c r="C124" s="38">
        <f>C125</f>
        <v>2887300</v>
      </c>
      <c r="D124" s="38">
        <f>D125</f>
        <v>0</v>
      </c>
      <c r="E124" s="38">
        <f>E125</f>
        <v>0</v>
      </c>
    </row>
    <row r="125" spans="1:5" ht="25.5" x14ac:dyDescent="0.2">
      <c r="A125" s="18" t="s">
        <v>252</v>
      </c>
      <c r="B125" s="20" t="s">
        <v>250</v>
      </c>
      <c r="C125" s="38">
        <v>2887300</v>
      </c>
      <c r="D125" s="38">
        <v>0</v>
      </c>
      <c r="E125" s="38">
        <v>0</v>
      </c>
    </row>
    <row r="126" spans="1:5" x14ac:dyDescent="0.2">
      <c r="A126" s="18" t="s">
        <v>241</v>
      </c>
      <c r="B126" s="19" t="s">
        <v>242</v>
      </c>
      <c r="C126" s="39">
        <f>C127</f>
        <v>162100</v>
      </c>
      <c r="D126" s="39">
        <f>D127</f>
        <v>0</v>
      </c>
      <c r="E126" s="39">
        <f>E127</f>
        <v>0</v>
      </c>
    </row>
    <row r="127" spans="1:5" x14ac:dyDescent="0.2">
      <c r="A127" s="18" t="s">
        <v>243</v>
      </c>
      <c r="B127" s="19" t="s">
        <v>244</v>
      </c>
      <c r="C127" s="39">
        <v>162100</v>
      </c>
      <c r="D127" s="39">
        <v>0</v>
      </c>
      <c r="E127" s="39">
        <v>0</v>
      </c>
    </row>
    <row r="128" spans="1:5" ht="25.5" customHeight="1" x14ac:dyDescent="0.2">
      <c r="A128" s="18" t="s">
        <v>245</v>
      </c>
      <c r="B128" s="20" t="s">
        <v>247</v>
      </c>
      <c r="C128" s="39">
        <f>C129</f>
        <v>16625000</v>
      </c>
      <c r="D128" s="39">
        <f>D129</f>
        <v>0</v>
      </c>
      <c r="E128" s="39">
        <f>E129</f>
        <v>0</v>
      </c>
    </row>
    <row r="129" spans="1:5" ht="38.25" x14ac:dyDescent="0.2">
      <c r="A129" s="18" t="s">
        <v>246</v>
      </c>
      <c r="B129" s="20" t="s">
        <v>248</v>
      </c>
      <c r="C129" s="39">
        <v>16625000</v>
      </c>
      <c r="D129" s="39">
        <v>0</v>
      </c>
      <c r="E129" s="39">
        <v>0</v>
      </c>
    </row>
    <row r="130" spans="1:5" x14ac:dyDescent="0.2">
      <c r="A130" s="13" t="s">
        <v>195</v>
      </c>
      <c r="B130" s="14" t="s">
        <v>196</v>
      </c>
      <c r="C130" s="38">
        <f>C131</f>
        <v>14529300</v>
      </c>
      <c r="D130" s="8">
        <f>D131</f>
        <v>7337200</v>
      </c>
      <c r="E130" s="8">
        <f>E131</f>
        <v>7337200</v>
      </c>
    </row>
    <row r="131" spans="1:5" x14ac:dyDescent="0.2">
      <c r="A131" s="13" t="s">
        <v>197</v>
      </c>
      <c r="B131" s="14" t="s">
        <v>198</v>
      </c>
      <c r="C131" s="38">
        <f>2887300+8913400+3162700+3271700+96000-2887300+645000-1463500-96000</f>
        <v>14529300</v>
      </c>
      <c r="D131" s="8">
        <v>7337200</v>
      </c>
      <c r="E131" s="8">
        <v>7337200</v>
      </c>
    </row>
    <row r="132" spans="1:5" x14ac:dyDescent="0.2">
      <c r="A132" s="13" t="s">
        <v>199</v>
      </c>
      <c r="B132" s="16" t="s">
        <v>200</v>
      </c>
      <c r="C132" s="38">
        <f>C133+C135+C137+C139+C141+C143+C145</f>
        <v>361594000</v>
      </c>
      <c r="D132" s="8">
        <f>D133+D135+D137+D139+D141+D143+D145</f>
        <v>345908100</v>
      </c>
      <c r="E132" s="8">
        <f>E133+E135+E137+E139+E141+E143+E145</f>
        <v>345992300</v>
      </c>
    </row>
    <row r="133" spans="1:5" ht="25.5" x14ac:dyDescent="0.2">
      <c r="A133" s="13" t="s">
        <v>201</v>
      </c>
      <c r="B133" s="14" t="s">
        <v>202</v>
      </c>
      <c r="C133" s="38">
        <f>C134</f>
        <v>345691400</v>
      </c>
      <c r="D133" s="8">
        <f>D134</f>
        <v>315533500</v>
      </c>
      <c r="E133" s="8">
        <f>E134</f>
        <v>315533500</v>
      </c>
    </row>
    <row r="134" spans="1:5" ht="25.5" x14ac:dyDescent="0.2">
      <c r="A134" s="13" t="s">
        <v>203</v>
      </c>
      <c r="B134" s="14" t="s">
        <v>204</v>
      </c>
      <c r="C134" s="38">
        <f>315836000+14319900-200200+12883100+1847900+9000+607900+197800+190000</f>
        <v>345691400</v>
      </c>
      <c r="D134" s="8">
        <v>315533500</v>
      </c>
      <c r="E134" s="8">
        <v>315533500</v>
      </c>
    </row>
    <row r="135" spans="1:5" ht="36.75" customHeight="1" x14ac:dyDescent="0.2">
      <c r="A135" s="13" t="s">
        <v>205</v>
      </c>
      <c r="B135" s="14" t="s">
        <v>206</v>
      </c>
      <c r="C135" s="38">
        <f>C136</f>
        <v>5627000</v>
      </c>
      <c r="D135" s="8">
        <f>D136</f>
        <v>5957800</v>
      </c>
      <c r="E135" s="8">
        <f>E136</f>
        <v>5957800</v>
      </c>
    </row>
    <row r="136" spans="1:5" ht="51" x14ac:dyDescent="0.2">
      <c r="A136" s="13" t="s">
        <v>207</v>
      </c>
      <c r="B136" s="14" t="s">
        <v>208</v>
      </c>
      <c r="C136" s="38">
        <f>5708800+268200-350000</f>
        <v>5627000</v>
      </c>
      <c r="D136" s="8">
        <v>5957800</v>
      </c>
      <c r="E136" s="8">
        <v>5957800</v>
      </c>
    </row>
    <row r="137" spans="1:5" ht="37.5" customHeight="1" x14ac:dyDescent="0.2">
      <c r="A137" s="13" t="s">
        <v>209</v>
      </c>
      <c r="B137" s="14" t="s">
        <v>210</v>
      </c>
      <c r="C137" s="38">
        <f>C138</f>
        <v>5949400</v>
      </c>
      <c r="D137" s="8">
        <f>D138</f>
        <v>20269300</v>
      </c>
      <c r="E137" s="8">
        <f>E138</f>
        <v>20269300</v>
      </c>
    </row>
    <row r="138" spans="1:5" ht="38.25" x14ac:dyDescent="0.2">
      <c r="A138" s="13" t="s">
        <v>211</v>
      </c>
      <c r="B138" s="14" t="s">
        <v>212</v>
      </c>
      <c r="C138" s="38">
        <f>20269300-14319900</f>
        <v>5949400</v>
      </c>
      <c r="D138" s="8">
        <v>20269300</v>
      </c>
      <c r="E138" s="8">
        <v>20269300</v>
      </c>
    </row>
    <row r="139" spans="1:5" ht="38.25" x14ac:dyDescent="0.2">
      <c r="A139" s="13" t="s">
        <v>237</v>
      </c>
      <c r="B139" s="17" t="s">
        <v>235</v>
      </c>
      <c r="C139" s="38">
        <f>C140</f>
        <v>344000</v>
      </c>
      <c r="D139" s="8">
        <f>D140</f>
        <v>58500</v>
      </c>
      <c r="E139" s="8">
        <f>E140</f>
        <v>118400</v>
      </c>
    </row>
    <row r="140" spans="1:5" ht="38.25" x14ac:dyDescent="0.2">
      <c r="A140" s="13" t="s">
        <v>238</v>
      </c>
      <c r="B140" s="17" t="s">
        <v>236</v>
      </c>
      <c r="C140" s="38">
        <v>344000</v>
      </c>
      <c r="D140" s="8">
        <v>58500</v>
      </c>
      <c r="E140" s="11">
        <v>118400</v>
      </c>
    </row>
    <row r="141" spans="1:5" ht="25.5" x14ac:dyDescent="0.2">
      <c r="A141" s="13" t="s">
        <v>213</v>
      </c>
      <c r="B141" s="14" t="s">
        <v>214</v>
      </c>
      <c r="C141" s="38">
        <f>C142</f>
        <v>500200</v>
      </c>
      <c r="D141" s="8">
        <f>D142</f>
        <v>607000</v>
      </c>
      <c r="E141" s="8">
        <f>E142</f>
        <v>631300</v>
      </c>
    </row>
    <row r="142" spans="1:5" ht="26.25" customHeight="1" x14ac:dyDescent="0.2">
      <c r="A142" s="13" t="s">
        <v>215</v>
      </c>
      <c r="B142" s="14" t="s">
        <v>216</v>
      </c>
      <c r="C142" s="38">
        <f>583700-83500</f>
        <v>500200</v>
      </c>
      <c r="D142" s="8">
        <v>607000</v>
      </c>
      <c r="E142" s="11">
        <v>631300</v>
      </c>
    </row>
    <row r="143" spans="1:5" ht="13.5" customHeight="1" x14ac:dyDescent="0.2">
      <c r="A143" s="13" t="s">
        <v>217</v>
      </c>
      <c r="B143" s="14" t="s">
        <v>218</v>
      </c>
      <c r="C143" s="38">
        <f>C144</f>
        <v>1800200</v>
      </c>
      <c r="D143" s="8">
        <f>D144</f>
        <v>1800200</v>
      </c>
      <c r="E143" s="8">
        <f>E144</f>
        <v>1800200</v>
      </c>
    </row>
    <row r="144" spans="1:5" ht="25.5" x14ac:dyDescent="0.2">
      <c r="A144" s="13" t="s">
        <v>219</v>
      </c>
      <c r="B144" s="14" t="s">
        <v>220</v>
      </c>
      <c r="C144" s="38">
        <v>1800200</v>
      </c>
      <c r="D144" s="8">
        <v>1800200</v>
      </c>
      <c r="E144" s="8">
        <v>1800200</v>
      </c>
    </row>
    <row r="145" spans="1:7" x14ac:dyDescent="0.2">
      <c r="A145" s="13" t="s">
        <v>221</v>
      </c>
      <c r="B145" s="14" t="s">
        <v>222</v>
      </c>
      <c r="C145" s="38">
        <f>C146</f>
        <v>1681800</v>
      </c>
      <c r="D145" s="8">
        <f>D146</f>
        <v>1681800</v>
      </c>
      <c r="E145" s="8">
        <f>E146</f>
        <v>1681800</v>
      </c>
    </row>
    <row r="146" spans="1:7" x14ac:dyDescent="0.2">
      <c r="A146" s="13" t="s">
        <v>223</v>
      </c>
      <c r="B146" s="14" t="s">
        <v>224</v>
      </c>
      <c r="C146" s="38">
        <v>1681800</v>
      </c>
      <c r="D146" s="8">
        <v>1681800</v>
      </c>
      <c r="E146" s="8">
        <v>1681800</v>
      </c>
      <c r="G146" s="31"/>
    </row>
    <row r="147" spans="1:7" x14ac:dyDescent="0.2">
      <c r="A147" s="59" t="s">
        <v>279</v>
      </c>
      <c r="B147" s="60" t="s">
        <v>280</v>
      </c>
      <c r="C147" s="10">
        <f t="shared" ref="C147:E148" si="7">C148</f>
        <v>366909</v>
      </c>
      <c r="D147" s="10">
        <f t="shared" si="7"/>
        <v>0</v>
      </c>
      <c r="E147" s="10">
        <f t="shared" si="7"/>
        <v>0</v>
      </c>
      <c r="G147" s="31"/>
    </row>
    <row r="148" spans="1:7" x14ac:dyDescent="0.2">
      <c r="A148" s="28" t="s">
        <v>281</v>
      </c>
      <c r="B148" s="29" t="s">
        <v>282</v>
      </c>
      <c r="C148" s="8">
        <f t="shared" si="7"/>
        <v>366909</v>
      </c>
      <c r="D148" s="8">
        <f t="shared" si="7"/>
        <v>0</v>
      </c>
      <c r="E148" s="8">
        <f t="shared" si="7"/>
        <v>0</v>
      </c>
      <c r="G148" s="31"/>
    </row>
    <row r="149" spans="1:7" x14ac:dyDescent="0.2">
      <c r="A149" s="28" t="s">
        <v>281</v>
      </c>
      <c r="B149" s="29" t="s">
        <v>283</v>
      </c>
      <c r="C149" s="8">
        <v>366909</v>
      </c>
      <c r="D149" s="8">
        <v>0</v>
      </c>
      <c r="E149" s="8">
        <v>0</v>
      </c>
      <c r="G149" s="31"/>
    </row>
    <row r="150" spans="1:7" x14ac:dyDescent="0.2">
      <c r="A150" s="9" t="s">
        <v>239</v>
      </c>
      <c r="B150" s="4"/>
      <c r="C150" s="40">
        <f>C15+C112</f>
        <v>1027281099</v>
      </c>
      <c r="D150" s="40">
        <f>D15+D112</f>
        <v>883914934</v>
      </c>
      <c r="E150" s="40">
        <f>E15+E112</f>
        <v>901462571</v>
      </c>
    </row>
    <row r="151" spans="1:7" x14ac:dyDescent="0.2">
      <c r="A151" s="54"/>
      <c r="B151" s="54"/>
      <c r="C151" s="55"/>
      <c r="D151" s="55"/>
      <c r="E151" s="55"/>
      <c r="F151" s="56"/>
    </row>
    <row r="152" spans="1:7" x14ac:dyDescent="0.2">
      <c r="A152" s="54"/>
      <c r="B152" s="54"/>
      <c r="C152" s="57"/>
      <c r="D152" s="54"/>
      <c r="E152" s="54"/>
      <c r="F152" s="56"/>
    </row>
    <row r="153" spans="1:7" x14ac:dyDescent="0.2">
      <c r="A153" s="54"/>
      <c r="B153" s="54"/>
      <c r="C153" s="54"/>
      <c r="D153" s="54"/>
      <c r="E153" s="54"/>
      <c r="F153" s="56"/>
    </row>
    <row r="154" spans="1:7" x14ac:dyDescent="0.2">
      <c r="A154" s="54"/>
      <c r="B154" s="54"/>
      <c r="C154" s="54"/>
      <c r="D154" s="54"/>
      <c r="E154" s="54"/>
      <c r="F154" s="56"/>
    </row>
    <row r="155" spans="1:7" x14ac:dyDescent="0.2">
      <c r="A155" s="54"/>
      <c r="B155" s="54"/>
      <c r="C155" s="54"/>
      <c r="D155" s="54"/>
      <c r="E155" s="54"/>
      <c r="F155" s="56"/>
    </row>
    <row r="156" spans="1:7" x14ac:dyDescent="0.2">
      <c r="A156" s="54"/>
      <c r="B156" s="54"/>
      <c r="C156" s="54"/>
      <c r="D156" s="54"/>
      <c r="E156" s="54"/>
      <c r="F156" s="56"/>
    </row>
    <row r="157" spans="1:7" x14ac:dyDescent="0.2">
      <c r="A157" s="54"/>
      <c r="B157" s="54"/>
      <c r="C157" s="54"/>
      <c r="D157" s="54"/>
      <c r="E157" s="54"/>
      <c r="F157" s="56"/>
    </row>
    <row r="158" spans="1:7" x14ac:dyDescent="0.2">
      <c r="A158" s="54"/>
      <c r="B158" s="54"/>
      <c r="C158" s="54"/>
      <c r="D158" s="54"/>
      <c r="E158" s="54"/>
      <c r="F158" s="56"/>
    </row>
    <row r="159" spans="1:7" x14ac:dyDescent="0.2">
      <c r="A159" s="54"/>
      <c r="B159" s="54"/>
      <c r="C159" s="54"/>
      <c r="D159" s="54"/>
      <c r="E159" s="54"/>
      <c r="F159" s="56"/>
    </row>
    <row r="160" spans="1:7" x14ac:dyDescent="0.2">
      <c r="A160" s="54"/>
      <c r="B160" s="54"/>
      <c r="C160" s="54"/>
      <c r="D160" s="54"/>
      <c r="E160" s="54"/>
      <c r="F160" s="56"/>
    </row>
    <row r="161" spans="1:6" x14ac:dyDescent="0.2">
      <c r="A161" s="54"/>
      <c r="B161" s="54"/>
      <c r="C161" s="54"/>
      <c r="D161" s="54"/>
      <c r="E161" s="54"/>
      <c r="F161" s="56"/>
    </row>
    <row r="162" spans="1:6" x14ac:dyDescent="0.2">
      <c r="A162" s="54"/>
      <c r="B162" s="54"/>
      <c r="C162" s="54"/>
      <c r="D162" s="54"/>
      <c r="E162" s="54"/>
      <c r="F162" s="56"/>
    </row>
    <row r="163" spans="1:6" x14ac:dyDescent="0.2">
      <c r="A163" s="54"/>
      <c r="B163" s="54"/>
      <c r="C163" s="54"/>
      <c r="D163" s="54"/>
      <c r="E163" s="54"/>
      <c r="F163" s="56"/>
    </row>
    <row r="164" spans="1:6" x14ac:dyDescent="0.2">
      <c r="A164" s="54"/>
      <c r="B164" s="54"/>
      <c r="C164" s="54"/>
      <c r="D164" s="54"/>
      <c r="E164" s="54"/>
      <c r="F164" s="56"/>
    </row>
    <row r="165" spans="1:6" x14ac:dyDescent="0.2">
      <c r="A165" s="54"/>
      <c r="B165" s="54"/>
      <c r="C165" s="54"/>
      <c r="D165" s="54"/>
      <c r="E165" s="54"/>
      <c r="F165" s="56"/>
    </row>
    <row r="166" spans="1:6" x14ac:dyDescent="0.2">
      <c r="A166" s="54"/>
      <c r="B166" s="54"/>
      <c r="C166" s="54"/>
      <c r="D166" s="54"/>
      <c r="E166" s="54"/>
      <c r="F166" s="56"/>
    </row>
    <row r="167" spans="1:6" x14ac:dyDescent="0.2">
      <c r="A167" s="54"/>
      <c r="B167" s="54"/>
      <c r="C167" s="54"/>
      <c r="D167" s="54"/>
      <c r="E167" s="54"/>
      <c r="F167" s="56"/>
    </row>
    <row r="168" spans="1:6" x14ac:dyDescent="0.2">
      <c r="A168" s="54"/>
      <c r="B168" s="54"/>
      <c r="C168" s="54"/>
      <c r="D168" s="54"/>
      <c r="E168" s="54"/>
      <c r="F168" s="56"/>
    </row>
    <row r="169" spans="1:6" x14ac:dyDescent="0.2">
      <c r="A169" s="54"/>
      <c r="B169" s="54"/>
      <c r="C169" s="54"/>
      <c r="D169" s="54"/>
      <c r="E169" s="54"/>
      <c r="F169" s="56"/>
    </row>
    <row r="170" spans="1:6" x14ac:dyDescent="0.2">
      <c r="A170" s="54"/>
      <c r="B170" s="54"/>
      <c r="C170" s="54"/>
      <c r="D170" s="54"/>
      <c r="E170" s="54"/>
      <c r="F170" s="56"/>
    </row>
    <row r="171" spans="1:6" x14ac:dyDescent="0.2">
      <c r="A171" s="54"/>
      <c r="B171" s="54"/>
      <c r="C171" s="54"/>
      <c r="D171" s="54"/>
      <c r="E171" s="54"/>
      <c r="F171" s="56"/>
    </row>
    <row r="172" spans="1:6" x14ac:dyDescent="0.2">
      <c r="A172" s="54"/>
      <c r="B172" s="54"/>
      <c r="C172" s="54"/>
      <c r="D172" s="54"/>
      <c r="E172" s="54"/>
      <c r="F172" s="56"/>
    </row>
    <row r="173" spans="1:6" x14ac:dyDescent="0.2">
      <c r="A173" s="54"/>
      <c r="B173" s="54"/>
      <c r="C173" s="54"/>
      <c r="D173" s="54"/>
      <c r="E173" s="54"/>
      <c r="F173" s="56"/>
    </row>
    <row r="174" spans="1:6" x14ac:dyDescent="0.2">
      <c r="A174" s="54"/>
      <c r="B174" s="54"/>
      <c r="C174" s="54"/>
      <c r="D174" s="54"/>
      <c r="E174" s="54"/>
      <c r="F174" s="56"/>
    </row>
    <row r="175" spans="1:6" x14ac:dyDescent="0.2">
      <c r="A175" s="54"/>
      <c r="B175" s="54"/>
      <c r="C175" s="54"/>
      <c r="D175" s="54"/>
      <c r="E175" s="54"/>
      <c r="F175" s="56"/>
    </row>
    <row r="176" spans="1:6" x14ac:dyDescent="0.2">
      <c r="A176" s="54"/>
      <c r="B176" s="54"/>
      <c r="C176" s="54"/>
      <c r="D176" s="54"/>
      <c r="E176" s="54"/>
      <c r="F176" s="56"/>
    </row>
    <row r="177" spans="1:6" x14ac:dyDescent="0.2">
      <c r="A177" s="54"/>
      <c r="B177" s="54"/>
      <c r="C177" s="54"/>
      <c r="D177" s="54"/>
      <c r="E177" s="54"/>
      <c r="F177" s="56"/>
    </row>
    <row r="178" spans="1:6" x14ac:dyDescent="0.2">
      <c r="A178" s="54"/>
      <c r="B178" s="54"/>
      <c r="C178" s="54"/>
      <c r="D178" s="54"/>
      <c r="E178" s="54"/>
      <c r="F178" s="56"/>
    </row>
    <row r="179" spans="1:6" x14ac:dyDescent="0.2">
      <c r="A179" s="54"/>
      <c r="B179" s="54"/>
      <c r="C179" s="54"/>
      <c r="D179" s="54"/>
      <c r="E179" s="54"/>
      <c r="F179" s="56"/>
    </row>
    <row r="180" spans="1:6" x14ac:dyDescent="0.2">
      <c r="A180" s="54"/>
      <c r="B180" s="54"/>
      <c r="C180" s="54"/>
      <c r="D180" s="54"/>
      <c r="E180" s="54"/>
      <c r="F180" s="56"/>
    </row>
    <row r="181" spans="1:6" x14ac:dyDescent="0.2">
      <c r="A181" s="54"/>
      <c r="B181" s="54"/>
      <c r="C181" s="54"/>
      <c r="D181" s="54"/>
      <c r="E181" s="54"/>
      <c r="F181" s="56"/>
    </row>
    <row r="182" spans="1:6" x14ac:dyDescent="0.2">
      <c r="A182" s="54"/>
      <c r="B182" s="54"/>
      <c r="C182" s="54"/>
      <c r="D182" s="54"/>
      <c r="E182" s="54"/>
      <c r="F182" s="56"/>
    </row>
    <row r="183" spans="1:6" x14ac:dyDescent="0.2">
      <c r="A183" s="54"/>
      <c r="B183" s="54"/>
      <c r="C183" s="54"/>
      <c r="D183" s="54"/>
      <c r="E183" s="54"/>
      <c r="F183" s="56"/>
    </row>
    <row r="184" spans="1:6" x14ac:dyDescent="0.2">
      <c r="A184" s="54"/>
      <c r="B184" s="54"/>
      <c r="C184" s="54"/>
      <c r="D184" s="54"/>
      <c r="E184" s="54"/>
      <c r="F184" s="56"/>
    </row>
    <row r="185" spans="1:6" x14ac:dyDescent="0.2">
      <c r="A185" s="54"/>
      <c r="B185" s="54"/>
      <c r="C185" s="54"/>
      <c r="D185" s="54"/>
      <c r="E185" s="54"/>
      <c r="F185" s="56"/>
    </row>
    <row r="186" spans="1:6" x14ac:dyDescent="0.2">
      <c r="A186" s="54"/>
      <c r="B186" s="54"/>
      <c r="C186" s="54"/>
      <c r="D186" s="54"/>
      <c r="E186" s="54"/>
      <c r="F186" s="56"/>
    </row>
    <row r="187" spans="1:6" x14ac:dyDescent="0.2">
      <c r="A187" s="54"/>
      <c r="B187" s="54"/>
      <c r="C187" s="54"/>
      <c r="D187" s="54"/>
      <c r="E187" s="54"/>
      <c r="F187" s="56"/>
    </row>
    <row r="188" spans="1:6" x14ac:dyDescent="0.2">
      <c r="A188" s="54"/>
      <c r="B188" s="54"/>
      <c r="C188" s="54"/>
      <c r="D188" s="54"/>
      <c r="E188" s="54"/>
      <c r="F188" s="56"/>
    </row>
    <row r="189" spans="1:6" x14ac:dyDescent="0.2">
      <c r="A189" s="54"/>
      <c r="B189" s="54"/>
      <c r="C189" s="54"/>
      <c r="D189" s="54"/>
      <c r="E189" s="54"/>
      <c r="F189" s="56"/>
    </row>
    <row r="190" spans="1:6" x14ac:dyDescent="0.2">
      <c r="A190" s="54"/>
      <c r="B190" s="54"/>
      <c r="C190" s="54"/>
      <c r="D190" s="54"/>
      <c r="E190" s="54"/>
      <c r="F190" s="56"/>
    </row>
    <row r="191" spans="1:6" x14ac:dyDescent="0.2">
      <c r="A191" s="54"/>
      <c r="B191" s="54"/>
      <c r="C191" s="54"/>
      <c r="D191" s="54"/>
      <c r="E191" s="54"/>
      <c r="F191" s="56"/>
    </row>
    <row r="192" spans="1:6" x14ac:dyDescent="0.2">
      <c r="A192" s="54"/>
      <c r="B192" s="54"/>
      <c r="C192" s="54"/>
      <c r="D192" s="54"/>
      <c r="E192" s="54"/>
      <c r="F192" s="56"/>
    </row>
    <row r="193" spans="1:6" x14ac:dyDescent="0.2">
      <c r="A193" s="54"/>
      <c r="B193" s="54"/>
      <c r="C193" s="54"/>
      <c r="D193" s="54"/>
      <c r="E193" s="54"/>
      <c r="F193" s="56"/>
    </row>
    <row r="194" spans="1:6" x14ac:dyDescent="0.2">
      <c r="A194" s="54"/>
      <c r="B194" s="54"/>
      <c r="C194" s="54"/>
      <c r="D194" s="54"/>
      <c r="E194" s="54"/>
      <c r="F194" s="56"/>
    </row>
    <row r="195" spans="1:6" x14ac:dyDescent="0.2">
      <c r="A195" s="54"/>
      <c r="B195" s="54"/>
      <c r="C195" s="54"/>
      <c r="D195" s="54"/>
      <c r="E195" s="54"/>
      <c r="F195" s="56"/>
    </row>
    <row r="196" spans="1:6" x14ac:dyDescent="0.2">
      <c r="A196" s="54"/>
      <c r="B196" s="54"/>
      <c r="C196" s="54"/>
      <c r="D196" s="54"/>
      <c r="E196" s="54"/>
      <c r="F196" s="56"/>
    </row>
    <row r="197" spans="1:6" x14ac:dyDescent="0.2">
      <c r="A197" s="54"/>
      <c r="B197" s="54"/>
      <c r="C197" s="54"/>
      <c r="D197" s="54"/>
      <c r="E197" s="54"/>
      <c r="F197" s="56"/>
    </row>
    <row r="198" spans="1:6" x14ac:dyDescent="0.2">
      <c r="A198" s="54"/>
      <c r="B198" s="54"/>
      <c r="C198" s="54"/>
      <c r="D198" s="54"/>
      <c r="E198" s="54"/>
      <c r="F198" s="56"/>
    </row>
    <row r="199" spans="1:6" x14ac:dyDescent="0.2">
      <c r="A199" s="54"/>
      <c r="B199" s="54"/>
      <c r="C199" s="54"/>
      <c r="D199" s="54"/>
      <c r="E199" s="54"/>
      <c r="F199" s="56"/>
    </row>
    <row r="200" spans="1:6" x14ac:dyDescent="0.2">
      <c r="A200" s="54"/>
      <c r="B200" s="54"/>
      <c r="C200" s="54"/>
      <c r="D200" s="54"/>
      <c r="E200" s="54"/>
      <c r="F200" s="56"/>
    </row>
    <row r="201" spans="1:6" x14ac:dyDescent="0.2">
      <c r="A201" s="54"/>
      <c r="B201" s="54"/>
      <c r="C201" s="54"/>
      <c r="D201" s="54"/>
      <c r="E201" s="54"/>
      <c r="F201" s="56"/>
    </row>
    <row r="202" spans="1:6" x14ac:dyDescent="0.2">
      <c r="A202" s="54"/>
      <c r="B202" s="54"/>
      <c r="C202" s="54"/>
      <c r="D202" s="54"/>
      <c r="E202" s="54"/>
      <c r="F202" s="56"/>
    </row>
    <row r="203" spans="1:6" x14ac:dyDescent="0.2">
      <c r="A203" s="54"/>
      <c r="B203" s="54"/>
      <c r="C203" s="54"/>
      <c r="D203" s="54"/>
      <c r="E203" s="54"/>
      <c r="F203" s="56"/>
    </row>
    <row r="204" spans="1:6" x14ac:dyDescent="0.2">
      <c r="A204" s="54"/>
      <c r="B204" s="54"/>
      <c r="C204" s="54"/>
      <c r="D204" s="54"/>
      <c r="E204" s="54"/>
      <c r="F204" s="56"/>
    </row>
    <row r="205" spans="1:6" x14ac:dyDescent="0.2">
      <c r="A205" s="54"/>
      <c r="B205" s="54"/>
      <c r="C205" s="54"/>
      <c r="D205" s="54"/>
      <c r="E205" s="54"/>
      <c r="F205" s="56"/>
    </row>
    <row r="206" spans="1:6" x14ac:dyDescent="0.2">
      <c r="A206" s="54"/>
      <c r="B206" s="54"/>
      <c r="C206" s="54"/>
      <c r="D206" s="54"/>
      <c r="E206" s="54"/>
      <c r="F206" s="56"/>
    </row>
    <row r="207" spans="1:6" x14ac:dyDescent="0.2">
      <c r="A207" s="54"/>
      <c r="B207" s="54"/>
      <c r="C207" s="54"/>
      <c r="D207" s="54"/>
      <c r="E207" s="54"/>
      <c r="F207" s="56"/>
    </row>
    <row r="208" spans="1:6" x14ac:dyDescent="0.2">
      <c r="A208" s="54"/>
      <c r="B208" s="54"/>
      <c r="C208" s="54"/>
      <c r="D208" s="54"/>
      <c r="E208" s="54"/>
      <c r="F208" s="56"/>
    </row>
    <row r="209" spans="1:6" x14ac:dyDescent="0.2">
      <c r="A209" s="54"/>
      <c r="B209" s="54"/>
      <c r="C209" s="54"/>
      <c r="D209" s="54"/>
      <c r="E209" s="54"/>
      <c r="F209" s="56"/>
    </row>
    <row r="210" spans="1:6" x14ac:dyDescent="0.2">
      <c r="A210" s="54"/>
      <c r="B210" s="54"/>
      <c r="C210" s="54"/>
      <c r="D210" s="54"/>
      <c r="E210" s="54"/>
      <c r="F210" s="56"/>
    </row>
    <row r="211" spans="1:6" x14ac:dyDescent="0.2">
      <c r="A211" s="54"/>
      <c r="B211" s="54"/>
      <c r="C211" s="54"/>
      <c r="D211" s="54"/>
      <c r="E211" s="54"/>
      <c r="F211" s="56"/>
    </row>
    <row r="212" spans="1:6" x14ac:dyDescent="0.2">
      <c r="A212" s="54"/>
      <c r="B212" s="54"/>
      <c r="C212" s="54"/>
      <c r="D212" s="54"/>
      <c r="E212" s="54"/>
      <c r="F212" s="56"/>
    </row>
    <row r="213" spans="1:6" x14ac:dyDescent="0.2">
      <c r="A213" s="54"/>
      <c r="B213" s="54"/>
      <c r="C213" s="54"/>
      <c r="D213" s="54"/>
      <c r="E213" s="54"/>
      <c r="F213" s="56"/>
    </row>
    <row r="214" spans="1:6" x14ac:dyDescent="0.2">
      <c r="A214" s="54"/>
      <c r="B214" s="54"/>
      <c r="C214" s="54"/>
      <c r="D214" s="54"/>
      <c r="E214" s="54"/>
      <c r="F214" s="56"/>
    </row>
    <row r="215" spans="1:6" x14ac:dyDescent="0.2">
      <c r="A215" s="54"/>
      <c r="B215" s="54"/>
      <c r="C215" s="54"/>
      <c r="D215" s="54"/>
      <c r="E215" s="54"/>
      <c r="F215" s="56"/>
    </row>
    <row r="216" spans="1:6" x14ac:dyDescent="0.2">
      <c r="A216" s="54"/>
      <c r="B216" s="54"/>
      <c r="C216" s="54"/>
      <c r="D216" s="54"/>
      <c r="E216" s="54"/>
      <c r="F216" s="56"/>
    </row>
    <row r="217" spans="1:6" x14ac:dyDescent="0.2">
      <c r="A217" s="54"/>
      <c r="B217" s="54"/>
      <c r="C217" s="54"/>
      <c r="D217" s="54"/>
      <c r="E217" s="54"/>
      <c r="F217" s="56"/>
    </row>
    <row r="218" spans="1:6" x14ac:dyDescent="0.2">
      <c r="A218" s="54"/>
      <c r="B218" s="54"/>
      <c r="C218" s="54"/>
      <c r="D218" s="54"/>
      <c r="E218" s="54"/>
      <c r="F218" s="56"/>
    </row>
    <row r="219" spans="1:6" x14ac:dyDescent="0.2">
      <c r="A219" s="54"/>
      <c r="B219" s="54"/>
      <c r="C219" s="54"/>
      <c r="D219" s="54"/>
      <c r="E219" s="54"/>
      <c r="F219" s="56"/>
    </row>
    <row r="220" spans="1:6" x14ac:dyDescent="0.2">
      <c r="A220" s="54"/>
      <c r="B220" s="54"/>
      <c r="C220" s="54"/>
      <c r="D220" s="54"/>
      <c r="E220" s="54"/>
      <c r="F220" s="56"/>
    </row>
    <row r="221" spans="1:6" x14ac:dyDescent="0.2">
      <c r="A221" s="54"/>
      <c r="B221" s="54"/>
      <c r="C221" s="54"/>
      <c r="D221" s="54"/>
      <c r="E221" s="54"/>
      <c r="F221" s="56"/>
    </row>
    <row r="222" spans="1:6" x14ac:dyDescent="0.2">
      <c r="A222" s="54"/>
      <c r="B222" s="54"/>
      <c r="C222" s="54"/>
      <c r="D222" s="54"/>
      <c r="E222" s="54"/>
      <c r="F222" s="56"/>
    </row>
    <row r="223" spans="1:6" x14ac:dyDescent="0.2">
      <c r="A223" s="54"/>
      <c r="B223" s="54"/>
      <c r="C223" s="54"/>
      <c r="D223" s="54"/>
      <c r="E223" s="54"/>
      <c r="F223" s="56"/>
    </row>
    <row r="224" spans="1:6" x14ac:dyDescent="0.2">
      <c r="A224" s="54"/>
      <c r="B224" s="54"/>
      <c r="C224" s="54"/>
      <c r="D224" s="54"/>
      <c r="E224" s="54"/>
      <c r="F224" s="56"/>
    </row>
    <row r="225" spans="1:6" x14ac:dyDescent="0.2">
      <c r="A225" s="54"/>
      <c r="B225" s="54"/>
      <c r="C225" s="54"/>
      <c r="D225" s="54"/>
      <c r="E225" s="54"/>
      <c r="F225" s="56"/>
    </row>
    <row r="226" spans="1:6" x14ac:dyDescent="0.2">
      <c r="A226" s="54"/>
      <c r="B226" s="54"/>
      <c r="C226" s="54"/>
      <c r="D226" s="54"/>
      <c r="E226" s="54"/>
      <c r="F226" s="56"/>
    </row>
    <row r="227" spans="1:6" x14ac:dyDescent="0.2">
      <c r="A227" s="54"/>
      <c r="B227" s="54"/>
      <c r="C227" s="54"/>
      <c r="D227" s="54"/>
      <c r="E227" s="54"/>
      <c r="F227" s="56"/>
    </row>
    <row r="228" spans="1:6" x14ac:dyDescent="0.2">
      <c r="A228" s="54"/>
      <c r="B228" s="54"/>
      <c r="C228" s="54"/>
      <c r="D228" s="54"/>
      <c r="E228" s="54"/>
      <c r="F228" s="56"/>
    </row>
    <row r="229" spans="1:6" x14ac:dyDescent="0.2">
      <c r="A229" s="54"/>
      <c r="B229" s="54"/>
      <c r="C229" s="54"/>
      <c r="D229" s="54"/>
      <c r="E229" s="54"/>
      <c r="F229" s="56"/>
    </row>
    <row r="230" spans="1:6" x14ac:dyDescent="0.2">
      <c r="A230" s="54"/>
      <c r="B230" s="54"/>
      <c r="C230" s="54"/>
      <c r="D230" s="54"/>
      <c r="E230" s="54"/>
      <c r="F230" s="56"/>
    </row>
    <row r="231" spans="1:6" x14ac:dyDescent="0.2">
      <c r="A231" s="54"/>
      <c r="B231" s="54"/>
      <c r="C231" s="54"/>
      <c r="D231" s="54"/>
      <c r="E231" s="54"/>
      <c r="F231" s="56"/>
    </row>
    <row r="232" spans="1:6" x14ac:dyDescent="0.2">
      <c r="A232" s="54"/>
      <c r="B232" s="54"/>
      <c r="C232" s="54"/>
      <c r="D232" s="54"/>
      <c r="E232" s="54"/>
      <c r="F232" s="56"/>
    </row>
    <row r="233" spans="1:6" x14ac:dyDescent="0.2">
      <c r="A233" s="54"/>
      <c r="B233" s="54"/>
      <c r="C233" s="54"/>
      <c r="D233" s="54"/>
      <c r="E233" s="54"/>
      <c r="F233" s="56"/>
    </row>
    <row r="234" spans="1:6" x14ac:dyDescent="0.2">
      <c r="A234" s="54"/>
      <c r="B234" s="54"/>
      <c r="C234" s="54"/>
      <c r="D234" s="54"/>
      <c r="E234" s="54"/>
      <c r="F234" s="56"/>
    </row>
    <row r="235" spans="1:6" x14ac:dyDescent="0.2">
      <c r="A235" s="54"/>
      <c r="B235" s="54"/>
      <c r="C235" s="54"/>
      <c r="D235" s="54"/>
      <c r="E235" s="54"/>
      <c r="F235" s="56"/>
    </row>
    <row r="236" spans="1:6" x14ac:dyDescent="0.2">
      <c r="A236" s="54"/>
      <c r="B236" s="54"/>
      <c r="C236" s="54"/>
      <c r="D236" s="54"/>
      <c r="E236" s="54"/>
      <c r="F236" s="56"/>
    </row>
    <row r="237" spans="1:6" x14ac:dyDescent="0.2">
      <c r="A237" s="54"/>
      <c r="B237" s="54"/>
      <c r="C237" s="54"/>
      <c r="D237" s="54"/>
      <c r="E237" s="54"/>
      <c r="F237" s="56"/>
    </row>
    <row r="238" spans="1:6" x14ac:dyDescent="0.2">
      <c r="A238" s="54"/>
      <c r="B238" s="54"/>
      <c r="C238" s="54"/>
      <c r="D238" s="54"/>
      <c r="E238" s="54"/>
      <c r="F238" s="56"/>
    </row>
    <row r="239" spans="1:6" x14ac:dyDescent="0.2">
      <c r="A239" s="54"/>
      <c r="B239" s="54"/>
      <c r="C239" s="54"/>
      <c r="D239" s="54"/>
      <c r="E239" s="54"/>
      <c r="F239" s="56"/>
    </row>
    <row r="240" spans="1:6" x14ac:dyDescent="0.2">
      <c r="A240" s="54"/>
      <c r="B240" s="54"/>
      <c r="C240" s="54"/>
      <c r="D240" s="54"/>
      <c r="E240" s="54"/>
      <c r="F240" s="56"/>
    </row>
    <row r="241" spans="1:6" x14ac:dyDescent="0.2">
      <c r="A241" s="54"/>
      <c r="B241" s="54"/>
      <c r="C241" s="54"/>
      <c r="D241" s="54"/>
      <c r="E241" s="54"/>
      <c r="F241" s="56"/>
    </row>
    <row r="242" spans="1:6" x14ac:dyDescent="0.2">
      <c r="A242" s="54"/>
      <c r="B242" s="54"/>
      <c r="C242" s="54"/>
      <c r="D242" s="54"/>
      <c r="E242" s="54"/>
      <c r="F242" s="56"/>
    </row>
    <row r="243" spans="1:6" x14ac:dyDescent="0.2">
      <c r="A243" s="54"/>
      <c r="B243" s="54"/>
      <c r="C243" s="54"/>
      <c r="D243" s="54"/>
      <c r="E243" s="54"/>
      <c r="F243" s="56"/>
    </row>
    <row r="244" spans="1:6" x14ac:dyDescent="0.2">
      <c r="A244" s="54"/>
      <c r="B244" s="54"/>
      <c r="C244" s="54"/>
      <c r="D244" s="54"/>
      <c r="E244" s="54"/>
      <c r="F244" s="56"/>
    </row>
    <row r="245" spans="1:6" x14ac:dyDescent="0.2">
      <c r="A245" s="54"/>
      <c r="B245" s="54"/>
      <c r="C245" s="54"/>
      <c r="D245" s="54"/>
      <c r="E245" s="54"/>
      <c r="F245" s="56"/>
    </row>
    <row r="246" spans="1:6" x14ac:dyDescent="0.2">
      <c r="A246" s="54"/>
      <c r="B246" s="54"/>
      <c r="C246" s="54"/>
      <c r="D246" s="54"/>
      <c r="E246" s="54"/>
      <c r="F246" s="56"/>
    </row>
    <row r="247" spans="1:6" x14ac:dyDescent="0.2">
      <c r="A247" s="54"/>
      <c r="B247" s="54"/>
      <c r="C247" s="54"/>
      <c r="D247" s="54"/>
      <c r="E247" s="54"/>
      <c r="F247" s="56"/>
    </row>
    <row r="248" spans="1:6" x14ac:dyDescent="0.2">
      <c r="A248" s="54"/>
      <c r="B248" s="54"/>
      <c r="C248" s="54"/>
      <c r="D248" s="54"/>
      <c r="E248" s="54"/>
      <c r="F248" s="56"/>
    </row>
    <row r="249" spans="1:6" x14ac:dyDescent="0.2">
      <c r="A249" s="54"/>
      <c r="B249" s="54"/>
      <c r="C249" s="54"/>
      <c r="D249" s="54"/>
      <c r="E249" s="54"/>
      <c r="F249" s="56"/>
    </row>
    <row r="250" spans="1:6" x14ac:dyDescent="0.2">
      <c r="A250" s="54"/>
      <c r="B250" s="54"/>
      <c r="C250" s="54"/>
      <c r="D250" s="54"/>
      <c r="E250" s="54"/>
      <c r="F250" s="56"/>
    </row>
    <row r="251" spans="1:6" x14ac:dyDescent="0.2">
      <c r="A251" s="54"/>
      <c r="B251" s="54"/>
      <c r="C251" s="54"/>
      <c r="D251" s="54"/>
      <c r="E251" s="54"/>
      <c r="F251" s="56"/>
    </row>
    <row r="252" spans="1:6" x14ac:dyDescent="0.2">
      <c r="A252" s="54"/>
      <c r="B252" s="54"/>
      <c r="C252" s="54"/>
      <c r="D252" s="54"/>
      <c r="E252" s="54"/>
      <c r="F252" s="56"/>
    </row>
    <row r="253" spans="1:6" x14ac:dyDescent="0.2">
      <c r="A253" s="54"/>
      <c r="B253" s="54"/>
      <c r="C253" s="54"/>
      <c r="D253" s="54"/>
      <c r="E253" s="54"/>
      <c r="F253" s="56"/>
    </row>
    <row r="254" spans="1:6" x14ac:dyDescent="0.2">
      <c r="A254" s="54"/>
      <c r="B254" s="54"/>
      <c r="C254" s="54"/>
      <c r="D254" s="54"/>
      <c r="E254" s="54"/>
      <c r="F254" s="56"/>
    </row>
    <row r="255" spans="1:6" x14ac:dyDescent="0.2">
      <c r="A255" s="54"/>
      <c r="B255" s="54"/>
      <c r="C255" s="54"/>
      <c r="D255" s="54"/>
      <c r="E255" s="54"/>
      <c r="F255" s="56"/>
    </row>
    <row r="256" spans="1:6" x14ac:dyDescent="0.2">
      <c r="A256" s="54"/>
      <c r="B256" s="54"/>
      <c r="C256" s="54"/>
      <c r="D256" s="54"/>
      <c r="E256" s="54"/>
      <c r="F256" s="56"/>
    </row>
    <row r="257" spans="1:6" x14ac:dyDescent="0.2">
      <c r="A257" s="54"/>
      <c r="B257" s="54"/>
      <c r="C257" s="54"/>
      <c r="D257" s="54"/>
      <c r="E257" s="54"/>
      <c r="F257" s="56"/>
    </row>
    <row r="258" spans="1:6" x14ac:dyDescent="0.2">
      <c r="A258" s="54"/>
      <c r="B258" s="54"/>
      <c r="C258" s="54"/>
      <c r="D258" s="54"/>
      <c r="E258" s="54"/>
      <c r="F258" s="56"/>
    </row>
    <row r="259" spans="1:6" x14ac:dyDescent="0.2">
      <c r="A259" s="54"/>
      <c r="B259" s="54"/>
      <c r="C259" s="54"/>
      <c r="D259" s="54"/>
      <c r="E259" s="54"/>
      <c r="F259" s="56"/>
    </row>
    <row r="260" spans="1:6" x14ac:dyDescent="0.2">
      <c r="A260" s="54"/>
      <c r="B260" s="54"/>
      <c r="C260" s="54"/>
      <c r="D260" s="54"/>
      <c r="E260" s="54"/>
      <c r="F260" s="56"/>
    </row>
    <row r="261" spans="1:6" x14ac:dyDescent="0.2">
      <c r="A261" s="54"/>
      <c r="B261" s="54"/>
      <c r="C261" s="54"/>
      <c r="D261" s="54"/>
      <c r="E261" s="54"/>
      <c r="F261" s="56"/>
    </row>
    <row r="262" spans="1:6" x14ac:dyDescent="0.2">
      <c r="A262" s="54"/>
      <c r="B262" s="54"/>
      <c r="C262" s="54"/>
      <c r="D262" s="54"/>
      <c r="E262" s="54"/>
      <c r="F262" s="56"/>
    </row>
    <row r="263" spans="1:6" x14ac:dyDescent="0.2">
      <c r="A263" s="54"/>
      <c r="B263" s="54"/>
      <c r="C263" s="54"/>
      <c r="D263" s="54"/>
      <c r="E263" s="54"/>
      <c r="F263" s="56"/>
    </row>
    <row r="264" spans="1:6" x14ac:dyDescent="0.2">
      <c r="A264" s="54"/>
      <c r="B264" s="54"/>
      <c r="C264" s="54"/>
      <c r="D264" s="54"/>
      <c r="E264" s="54"/>
      <c r="F264" s="56"/>
    </row>
    <row r="265" spans="1:6" x14ac:dyDescent="0.2">
      <c r="A265" s="54"/>
      <c r="B265" s="54"/>
      <c r="C265" s="54"/>
      <c r="D265" s="54"/>
      <c r="E265" s="54"/>
      <c r="F265" s="56"/>
    </row>
    <row r="266" spans="1:6" x14ac:dyDescent="0.2">
      <c r="A266" s="54"/>
      <c r="B266" s="54"/>
      <c r="C266" s="54"/>
      <c r="D266" s="54"/>
      <c r="E266" s="54"/>
      <c r="F266" s="56"/>
    </row>
    <row r="267" spans="1:6" x14ac:dyDescent="0.2">
      <c r="A267" s="54"/>
      <c r="B267" s="54"/>
      <c r="C267" s="54"/>
      <c r="D267" s="54"/>
      <c r="E267" s="54"/>
      <c r="F267" s="56"/>
    </row>
    <row r="268" spans="1:6" x14ac:dyDescent="0.2">
      <c r="A268" s="54"/>
      <c r="B268" s="54"/>
      <c r="C268" s="54"/>
      <c r="D268" s="54"/>
      <c r="E268" s="54"/>
      <c r="F268" s="56"/>
    </row>
    <row r="269" spans="1:6" x14ac:dyDescent="0.2">
      <c r="A269" s="54"/>
      <c r="B269" s="54"/>
      <c r="C269" s="54"/>
      <c r="D269" s="54"/>
      <c r="E269" s="54"/>
      <c r="F269" s="56"/>
    </row>
    <row r="270" spans="1:6" x14ac:dyDescent="0.2">
      <c r="A270" s="54"/>
      <c r="B270" s="54"/>
      <c r="C270" s="54"/>
      <c r="D270" s="54"/>
      <c r="E270" s="54"/>
      <c r="F270" s="56"/>
    </row>
    <row r="271" spans="1:6" x14ac:dyDescent="0.2">
      <c r="A271" s="54"/>
      <c r="B271" s="54"/>
      <c r="C271" s="54"/>
      <c r="D271" s="54"/>
      <c r="E271" s="54"/>
      <c r="F271" s="56"/>
    </row>
    <row r="272" spans="1:6" x14ac:dyDescent="0.2">
      <c r="A272" s="54"/>
      <c r="B272" s="54"/>
      <c r="C272" s="54"/>
      <c r="D272" s="54"/>
      <c r="E272" s="54"/>
      <c r="F272" s="56"/>
    </row>
    <row r="273" spans="1:6" x14ac:dyDescent="0.2">
      <c r="A273" s="54"/>
      <c r="B273" s="54"/>
      <c r="C273" s="54"/>
      <c r="D273" s="54"/>
      <c r="E273" s="54"/>
      <c r="F273" s="56"/>
    </row>
    <row r="274" spans="1:6" x14ac:dyDescent="0.2">
      <c r="A274" s="54"/>
      <c r="B274" s="54"/>
      <c r="C274" s="54"/>
      <c r="D274" s="54"/>
      <c r="E274" s="54"/>
      <c r="F274" s="56"/>
    </row>
    <row r="275" spans="1:6" x14ac:dyDescent="0.2">
      <c r="A275" s="54"/>
      <c r="B275" s="54"/>
      <c r="C275" s="54"/>
      <c r="D275" s="54"/>
      <c r="E275" s="54"/>
      <c r="F275" s="56"/>
    </row>
    <row r="276" spans="1:6" x14ac:dyDescent="0.2">
      <c r="A276" s="54"/>
      <c r="B276" s="54"/>
      <c r="C276" s="54"/>
      <c r="D276" s="54"/>
      <c r="E276" s="54"/>
      <c r="F276" s="56"/>
    </row>
    <row r="277" spans="1:6" x14ac:dyDescent="0.2">
      <c r="A277" s="54"/>
      <c r="B277" s="54"/>
      <c r="C277" s="54"/>
      <c r="D277" s="54"/>
      <c r="E277" s="54"/>
      <c r="F277" s="56"/>
    </row>
    <row r="278" spans="1:6" x14ac:dyDescent="0.2">
      <c r="A278" s="54"/>
      <c r="B278" s="54"/>
      <c r="C278" s="54"/>
      <c r="D278" s="54"/>
      <c r="E278" s="54"/>
      <c r="F278" s="56"/>
    </row>
    <row r="279" spans="1:6" x14ac:dyDescent="0.2">
      <c r="A279" s="54"/>
      <c r="B279" s="54"/>
      <c r="C279" s="54"/>
      <c r="D279" s="54"/>
      <c r="E279" s="54"/>
      <c r="F279" s="56"/>
    </row>
    <row r="280" spans="1:6" x14ac:dyDescent="0.2">
      <c r="A280" s="54"/>
      <c r="B280" s="54"/>
      <c r="C280" s="54"/>
      <c r="D280" s="54"/>
      <c r="E280" s="54"/>
      <c r="F280" s="56"/>
    </row>
    <row r="281" spans="1:6" x14ac:dyDescent="0.2">
      <c r="A281" s="54"/>
      <c r="B281" s="54"/>
      <c r="C281" s="54"/>
      <c r="D281" s="54"/>
      <c r="E281" s="54"/>
      <c r="F281" s="56"/>
    </row>
    <row r="282" spans="1:6" x14ac:dyDescent="0.2">
      <c r="A282" s="54"/>
      <c r="B282" s="54"/>
      <c r="C282" s="54"/>
      <c r="D282" s="54"/>
      <c r="E282" s="54"/>
      <c r="F282" s="56"/>
    </row>
    <row r="283" spans="1:6" x14ac:dyDescent="0.2">
      <c r="A283" s="54"/>
      <c r="B283" s="54"/>
      <c r="C283" s="54"/>
      <c r="D283" s="54"/>
      <c r="E283" s="54"/>
      <c r="F283" s="56"/>
    </row>
    <row r="284" spans="1:6" x14ac:dyDescent="0.2">
      <c r="A284" s="54"/>
      <c r="B284" s="54"/>
      <c r="C284" s="54"/>
      <c r="D284" s="54"/>
      <c r="E284" s="54"/>
      <c r="F284" s="56"/>
    </row>
    <row r="285" spans="1:6" x14ac:dyDescent="0.2">
      <c r="A285" s="1"/>
      <c r="B285" s="1"/>
      <c r="C285" s="1"/>
      <c r="D285" s="1"/>
      <c r="E285" s="1"/>
    </row>
    <row r="286" spans="1:6" x14ac:dyDescent="0.2">
      <c r="A286" s="1"/>
      <c r="B286" s="1"/>
      <c r="C286" s="1"/>
      <c r="D286" s="1"/>
      <c r="E286" s="1"/>
    </row>
    <row r="287" spans="1:6" x14ac:dyDescent="0.2">
      <c r="A287" s="1"/>
      <c r="B287" s="1"/>
      <c r="C287" s="1"/>
      <c r="D287" s="1"/>
      <c r="E287" s="1"/>
    </row>
    <row r="288" spans="1:6" x14ac:dyDescent="0.2">
      <c r="A288" s="1"/>
      <c r="B288" s="1"/>
      <c r="C288" s="1"/>
      <c r="D288" s="1"/>
      <c r="E288" s="1"/>
    </row>
    <row r="289" spans="1:5" x14ac:dyDescent="0.2">
      <c r="A289" s="1"/>
      <c r="B289" s="1"/>
      <c r="C289" s="1"/>
      <c r="D289" s="1"/>
      <c r="E289" s="1"/>
    </row>
    <row r="290" spans="1:5" x14ac:dyDescent="0.2">
      <c r="A290" s="1"/>
      <c r="B290" s="1"/>
      <c r="C290" s="1"/>
      <c r="D290" s="1"/>
      <c r="E290" s="1"/>
    </row>
    <row r="291" spans="1:5" x14ac:dyDescent="0.2">
      <c r="A291" s="1"/>
      <c r="B291" s="1"/>
      <c r="C291" s="1"/>
      <c r="D291" s="1"/>
      <c r="E291" s="1"/>
    </row>
    <row r="292" spans="1:5" x14ac:dyDescent="0.2">
      <c r="A292" s="1"/>
      <c r="B292" s="1"/>
      <c r="C292" s="1"/>
      <c r="D292" s="1"/>
      <c r="E292" s="1"/>
    </row>
  </sheetData>
  <mergeCells count="7">
    <mergeCell ref="C9:E9"/>
    <mergeCell ref="A11:E11"/>
    <mergeCell ref="C1:E1"/>
    <mergeCell ref="C2:E2"/>
    <mergeCell ref="C4:E4"/>
    <mergeCell ref="C6:E6"/>
    <mergeCell ref="C7:E7"/>
  </mergeCells>
  <phoneticPr fontId="1" type="noConversion"/>
  <pageMargins left="0.98425196850393704" right="0.51181102362204722" top="0.31496062992125984" bottom="0.31496062992125984" header="0.39370078740157483" footer="0.39370078740157483"/>
  <pageSetup paperSize="8" scale="90" fitToHeight="0" orientation="portrait" r:id="rId1"/>
  <headerFooter alignWithMargins="0"/>
  <ignoredErrors>
    <ignoredError sqref="B53 B15:B32 B35:B49 B51 B150:B164 B55:B94 B96:B105 B107:B146 B33:B34 A14:E14" numberStoredAsText="1"/>
    <ignoredError sqref="D108:E111 C116:E118 C123 C134:C1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бюджета</vt:lpstr>
      <vt:lpstr>__bookmark_7</vt:lpstr>
      <vt:lpstr>'Доходы бюджета'!Область_печати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2018-12-21T09:28:32Z</cp:lastPrinted>
  <dcterms:created xsi:type="dcterms:W3CDTF">2017-10-06T09:25:18Z</dcterms:created>
  <dcterms:modified xsi:type="dcterms:W3CDTF">2018-12-29T07:03:51Z</dcterms:modified>
</cp:coreProperties>
</file>