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Лушникова Т.А\Бюджет на 2019 - 2021 годы\Проект бюджета на 2019-2021 г\№ 2  Утвержденный бюджет 2019-2021 гг\"/>
    </mc:Choice>
  </mc:AlternateContent>
  <bookViews>
    <workbookView xWindow="360" yWindow="270" windowWidth="14940" windowHeight="9150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бюджета'!$A$6:$C$131</definedName>
    <definedName name="_xlnm.Print_Titles" localSheetId="0">'Доходы бюджета'!$6:$8</definedName>
  </definedNames>
  <calcPr calcId="162913"/>
</workbook>
</file>

<file path=xl/calcChain.xml><?xml version="1.0" encoding="utf-8"?>
<calcChain xmlns="http://schemas.openxmlformats.org/spreadsheetml/2006/main">
  <c r="E105" i="1" l="1"/>
  <c r="E104" i="1"/>
  <c r="E122" i="1"/>
  <c r="E135" i="1"/>
  <c r="E131" i="1"/>
  <c r="E133" i="1"/>
  <c r="E129" i="1"/>
  <c r="E127" i="1"/>
  <c r="E125" i="1"/>
  <c r="E123" i="1"/>
  <c r="E111" i="1"/>
  <c r="E118" i="1"/>
  <c r="E116" i="1"/>
  <c r="E114" i="1"/>
  <c r="E120" i="1"/>
  <c r="D104" i="1"/>
  <c r="D105" i="1"/>
  <c r="D122" i="1"/>
  <c r="D131" i="1"/>
  <c r="D133" i="1"/>
  <c r="D135" i="1"/>
  <c r="D127" i="1"/>
  <c r="D129" i="1"/>
  <c r="D125" i="1"/>
  <c r="D123" i="1"/>
  <c r="E112" i="1"/>
  <c r="E113" i="1"/>
  <c r="D113" i="1"/>
  <c r="D111" i="1"/>
  <c r="D120" i="1"/>
  <c r="D118" i="1"/>
  <c r="D116" i="1"/>
  <c r="D114" i="1"/>
  <c r="D112" i="1"/>
  <c r="D106" i="1"/>
  <c r="E107" i="1"/>
  <c r="E106" i="1" s="1"/>
  <c r="D107" i="1"/>
  <c r="E109" i="1"/>
  <c r="D109" i="1"/>
  <c r="C104" i="1" l="1"/>
  <c r="C122" i="1"/>
  <c r="E140" i="1"/>
  <c r="D140" i="1"/>
  <c r="C140" i="1"/>
  <c r="C139" i="1"/>
  <c r="C135" i="1"/>
  <c r="C133" i="1"/>
  <c r="C131" i="1"/>
  <c r="C129" i="1"/>
  <c r="C127" i="1"/>
  <c r="C125" i="1"/>
  <c r="C123" i="1"/>
  <c r="C111" i="1"/>
  <c r="C120" i="1"/>
  <c r="C118" i="1"/>
  <c r="C116" i="1"/>
  <c r="C114" i="1"/>
  <c r="C113" i="1"/>
  <c r="C112" i="1" s="1"/>
  <c r="C109" i="1"/>
  <c r="C106" i="1" s="1"/>
  <c r="C105" i="1" s="1"/>
  <c r="C107" i="1"/>
  <c r="E92" i="1" l="1"/>
  <c r="D92" i="1"/>
  <c r="C92" i="1"/>
  <c r="E14" i="1" l="1"/>
  <c r="E62" i="1"/>
  <c r="D14" i="1"/>
  <c r="D62" i="1"/>
  <c r="C64" i="1" l="1"/>
  <c r="C62" i="1"/>
  <c r="C61" i="1"/>
  <c r="E99" i="1"/>
  <c r="D99" i="1"/>
  <c r="C99" i="1"/>
  <c r="D38" i="1" l="1"/>
  <c r="C72" i="1" l="1"/>
  <c r="E90" i="1" l="1"/>
  <c r="E88" i="1" s="1"/>
  <c r="D90" i="1"/>
  <c r="D88" i="1" s="1"/>
  <c r="C90" i="1"/>
  <c r="C88" i="1" s="1"/>
  <c r="E84" i="1"/>
  <c r="D84" i="1"/>
  <c r="C84" i="1"/>
  <c r="E80" i="1"/>
  <c r="D80" i="1"/>
  <c r="C80" i="1"/>
  <c r="E20" i="1"/>
  <c r="D20" i="1"/>
  <c r="E16" i="1"/>
  <c r="D16" i="1"/>
  <c r="E15" i="1"/>
  <c r="D15" i="1"/>
  <c r="C138" i="1"/>
  <c r="C137" i="1" s="1"/>
  <c r="E138" i="1"/>
  <c r="D138" i="1"/>
  <c r="E137" i="1"/>
  <c r="D137" i="1"/>
  <c r="C40" i="1"/>
  <c r="C39" i="1" s="1"/>
  <c r="D40" i="1"/>
  <c r="D39" i="1" s="1"/>
  <c r="E40" i="1"/>
  <c r="E38" i="1"/>
  <c r="E37" i="1" s="1"/>
  <c r="C38" i="1"/>
  <c r="E35" i="1"/>
  <c r="E34" i="1" s="1"/>
  <c r="D35" i="1"/>
  <c r="D34" i="1" s="1"/>
  <c r="C35" i="1"/>
  <c r="C34" i="1" s="1"/>
  <c r="C20" i="1"/>
  <c r="C16" i="1" s="1"/>
  <c r="C15" i="1" s="1"/>
  <c r="E96" i="1"/>
  <c r="D96" i="1"/>
  <c r="C96" i="1"/>
  <c r="C94" i="1"/>
  <c r="D94" i="1"/>
  <c r="E94" i="1"/>
  <c r="E86" i="1"/>
  <c r="D86" i="1"/>
  <c r="C86" i="1"/>
  <c r="E64" i="1"/>
  <c r="E63" i="1" s="1"/>
  <c r="E61" i="1"/>
  <c r="E60" i="1" s="1"/>
  <c r="E59" i="1" s="1"/>
  <c r="D64" i="1"/>
  <c r="D63" i="1" s="1"/>
  <c r="D61" i="1"/>
  <c r="D60" i="1" s="1"/>
  <c r="D59" i="1" s="1"/>
  <c r="C63" i="1"/>
  <c r="E47" i="1"/>
  <c r="D47" i="1"/>
  <c r="E50" i="1"/>
  <c r="E49" i="1" s="1"/>
  <c r="D50" i="1"/>
  <c r="E44" i="1"/>
  <c r="D44" i="1"/>
  <c r="C44" i="1"/>
  <c r="C50" i="1"/>
  <c r="C47" i="1"/>
  <c r="E77" i="1"/>
  <c r="E76" i="1"/>
  <c r="D77" i="1"/>
  <c r="D76" i="1"/>
  <c r="C77" i="1"/>
  <c r="C76" i="1"/>
  <c r="E74" i="1"/>
  <c r="E73" i="1"/>
  <c r="E71" i="1"/>
  <c r="E70" i="1" s="1"/>
  <c r="D74" i="1"/>
  <c r="D73" i="1" s="1"/>
  <c r="D71" i="1"/>
  <c r="D70" i="1" s="1"/>
  <c r="C71" i="1"/>
  <c r="C70" i="1" s="1"/>
  <c r="C74" i="1"/>
  <c r="C73" i="1" s="1"/>
  <c r="E67" i="1"/>
  <c r="E66" i="1" s="1"/>
  <c r="E65" i="1" s="1"/>
  <c r="D67" i="1"/>
  <c r="D66" i="1" s="1"/>
  <c r="D65" i="1" s="1"/>
  <c r="C67" i="1"/>
  <c r="C66" i="1" s="1"/>
  <c r="C65" i="1" s="1"/>
  <c r="E102" i="1"/>
  <c r="E101" i="1" s="1"/>
  <c r="D102" i="1"/>
  <c r="D101" i="1" s="1"/>
  <c r="C102" i="1"/>
  <c r="C101" i="1" s="1"/>
  <c r="C60" i="1"/>
  <c r="C59" i="1" s="1"/>
  <c r="D49" i="1"/>
  <c r="D45" i="1" s="1"/>
  <c r="C49" i="1"/>
  <c r="C42" i="1"/>
  <c r="E57" i="1"/>
  <c r="E56" i="1" s="1"/>
  <c r="E54" i="1"/>
  <c r="E53" i="1" s="1"/>
  <c r="D57" i="1"/>
  <c r="D56" i="1" s="1"/>
  <c r="D54" i="1"/>
  <c r="D53" i="1" s="1"/>
  <c r="C57" i="1"/>
  <c r="C56" i="1" s="1"/>
  <c r="C54" i="1"/>
  <c r="C53" i="1" s="1"/>
  <c r="E42" i="1"/>
  <c r="D42" i="1"/>
  <c r="E39" i="1"/>
  <c r="D37" i="1"/>
  <c r="E31" i="1"/>
  <c r="E29" i="1"/>
  <c r="E27" i="1"/>
  <c r="E25" i="1"/>
  <c r="E23" i="1"/>
  <c r="D31" i="1"/>
  <c r="D29" i="1"/>
  <c r="D27" i="1"/>
  <c r="D25" i="1"/>
  <c r="D23" i="1"/>
  <c r="E13" i="1"/>
  <c r="E12" i="1"/>
  <c r="C14" i="1"/>
  <c r="C13" i="1"/>
  <c r="C12" i="1"/>
  <c r="C11" i="1" s="1"/>
  <c r="C10" i="1" s="1"/>
  <c r="D12" i="1"/>
  <c r="D13" i="1"/>
  <c r="C37" i="1"/>
  <c r="C36" i="1" s="1"/>
  <c r="C25" i="1"/>
  <c r="C31" i="1"/>
  <c r="C29" i="1"/>
  <c r="C27" i="1"/>
  <c r="C23" i="1"/>
  <c r="C22" i="1" s="1"/>
  <c r="E11" i="1" l="1"/>
  <c r="E10" i="1" s="1"/>
  <c r="E36" i="1"/>
  <c r="C45" i="1"/>
  <c r="C41" i="1" s="1"/>
  <c r="D41" i="1"/>
  <c r="D36" i="1"/>
  <c r="D33" i="1" s="1"/>
  <c r="E33" i="1"/>
  <c r="C69" i="1"/>
  <c r="D69" i="1"/>
  <c r="E45" i="1"/>
  <c r="E41" i="1" s="1"/>
  <c r="D79" i="1"/>
  <c r="D11" i="1"/>
  <c r="D10" i="1" s="1"/>
  <c r="D22" i="1"/>
  <c r="D21" i="1" s="1"/>
  <c r="E69" i="1"/>
  <c r="C79" i="1"/>
  <c r="E79" i="1"/>
  <c r="C21" i="1"/>
  <c r="E22" i="1"/>
  <c r="E21" i="1" s="1"/>
  <c r="C52" i="1"/>
  <c r="D52" i="1"/>
  <c r="E52" i="1"/>
  <c r="C33" i="1"/>
  <c r="C9" i="1" l="1"/>
  <c r="D9" i="1"/>
  <c r="E9" i="1"/>
</calcChain>
</file>

<file path=xl/sharedStrings.xml><?xml version="1.0" encoding="utf-8"?>
<sst xmlns="http://schemas.openxmlformats.org/spreadsheetml/2006/main" count="280" uniqueCount="276">
  <si>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</si>
  <si>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</si>
  <si>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</si>
  <si>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</si>
  <si>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</si>
  <si>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</si>
  <si>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</si>
  <si>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</si>
  <si>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</si>
  <si>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</si>
  <si>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</si>
  <si>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</si>
  <si>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</si>
  <si>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</si>
  <si>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</si>
  <si>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</si>
  <si>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</si>
  <si>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</si>
  <si>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</si>
  <si>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</si>
  <si>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</si>
  <si>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</si>
  <si>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</si>
  <si>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</si>
  <si>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</si>
  <si>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</si>
  <si>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</si>
  <si>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</si>
  <si>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</si>
  <si>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</si>
  <si>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</si>
  <si>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</si>
  <si>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</si>
  <si>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</si>
  <si>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</si>
  <si>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</si>
  <si>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</si>
  <si>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</si>
  <si>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</si>
  <si>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</si>
  <si>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</si>
  <si>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</si>
  <si>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</si>
  <si>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</si>
  <si>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</si>
  <si>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</si>
  <si>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</si>
  <si>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</si>
  <si>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</si>
  <si>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</si>
  <si>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</si>
  <si>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</si>
  <si>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</si>
  <si>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</si>
  <si>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</si>
  <si>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</si>
  <si>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</si>
  <si>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</si>
  <si>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</si>
  <si>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</si>
  <si>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</si>
  <si>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</si>
  <si>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</si>
  <si>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</si>
  <si>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</si>
  <si>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</si>
  <si>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</si>
  <si>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</si>
  <si>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</si>
  <si>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</si>
  <si>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</si>
  <si>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</si>
  <si>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</si>
  <si>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</si>
  <si>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</si>
  <si>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</si>
  <si>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</si>
  <si>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</si>
  <si>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</si>
  <si>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</si>
  <si>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</si>
  <si>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</si>
  <si>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</si>
  <si>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</si>
  <si>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</si>
  <si>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</si>
  <si>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</si>
  <si>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</si>
  <si>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</si>
  <si>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</si>
  <si>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</si>
  <si>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</si>
  <si>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</si>
  <si>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</si>
  <si>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</si>
  <si>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</si>
  <si>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</si>
  <si>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</si>
  <si>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</si>
  <si>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</si>
  <si>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</si>
  <si>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</si>
  <si>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</si>
  <si>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</si>
  <si>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</si>
  <si>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</si>
  <si>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</si>
  <si>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</si>
  <si>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</si>
  <si>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</si>
  <si>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</si>
  <si>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</si>
  <si>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</si>
  <si>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</si>
  <si>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</si>
  <si>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</si>
  <si>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</si>
  <si>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</si>
  <si>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</si>
  <si>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</si>
  <si>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</si>
  <si>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</si>
  <si>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</si>
  <si>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</si>
  <si>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</si>
  <si>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</si>
  <si>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</si>
  <si>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</si>
  <si>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00011502040040000140</t>
  </si>
  <si>
    <t>ШТРАФЫ, САНКЦИИ, ВОЗМЕЩЕНИЕ УЩЕРБА</t>
  </si>
  <si>
    <t>00011600000000000000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</si>
  <si>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</si>
  <si>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</si>
  <si>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</si>
  <si>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00011621040040000140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</si>
  <si>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</si>
  <si>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</si>
  <si>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</si>
  <si>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00011633040040000140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</si>
  <si>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</si>
  <si>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</si>
  <si>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городских округов</t>
  </si>
  <si>
    <t>00011635020040000140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</si>
  <si>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</si>
  <si>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</si>
  <si>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</si>
  <si>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00011690040040000140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</si>
  <si>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</si>
  <si>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</si>
  <si>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</si>
  <si>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</si>
  <si>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</si>
  <si>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</si>
  <si>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</si>
  <si>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</si>
  <si>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</si>
  <si>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</si>
  <si>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</si>
  <si>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</si>
  <si>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</si>
  <si>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</si>
  <si>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</si>
  <si>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</si>
  <si>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</si>
  <si>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</si>
  <si>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</si>
  <si>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</si>
  <si>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</si>
  <si>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</si>
  <si>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</si>
  <si>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</si>
  <si>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</si>
  <si>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</si>
  <si>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</si>
  <si>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</si>
  <si>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</si>
  <si>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</si>
  <si>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</si>
  <si>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</si>
  <si>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</si>
  <si>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</si>
  <si>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</si>
  <si>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</si>
  <si>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</si>
  <si>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</si>
  <si>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</si>
  <si>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2019 год</t>
  </si>
  <si>
    <t>2020 год</t>
  </si>
  <si>
    <t xml:space="preserve">Приложение № 1    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</si>
  <si>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</si>
  <si>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</si>
  <si>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Совета депутатов</t>
  </si>
  <si>
    <t>Гайского городского округа</t>
  </si>
  <si>
    <t xml:space="preserve">Поступление доходов в бюджет Гайского городского округа на 2019 год и на плановый период 2020 и 2021 годов по кодам видов доходов, подвидов доходов 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</si>
  <si>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</si>
  <si>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</si>
  <si>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</si>
  <si>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</si>
  <si>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</si>
  <si>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</si>
  <si>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</si>
  <si>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</si>
  <si>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</si>
  <si>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</si>
  <si>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</si>
  <si>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</si>
  <si>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</si>
  <si>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</si>
  <si>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</si>
  <si>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</si>
  <si>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</si>
  <si>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</si>
  <si>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</si>
  <si>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</si>
  <si>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</si>
  <si>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</si>
  <si>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</si>
  <si>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</si>
  <si>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</si>
  <si>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</si>
  <si>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</si>
  <si>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</si>
  <si>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</si>
  <si>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</si>
  <si>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</si>
  <si>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</si>
  <si>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</si>
  <si>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</si>
  <si>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</si>
  <si>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</si>
  <si>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</si>
  <si>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</si>
  <si>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</si>
  <si>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Доходы бюджета - ИТОГО, 
в том числе:</t>
  </si>
  <si>
    <t>Прочие безвозмездные поступления в бюджеты городских округов</t>
  </si>
  <si>
    <t>ПРОЧИЕ БЕЗВОЗМЕЗДНЫЕ ПОСТУПЛЕНИЯ</t>
  </si>
  <si>
    <t>00020700000000000000</t>
  </si>
  <si>
    <t>00020704050040000150</t>
  </si>
  <si>
    <t>00020704000040000150</t>
  </si>
  <si>
    <t>00020210000000000150</t>
  </si>
  <si>
    <t>00020215001000000150</t>
  </si>
  <si>
    <t>00020215001040000150</t>
  </si>
  <si>
    <t>00020215002000000150</t>
  </si>
  <si>
    <t>00020215002040000150</t>
  </si>
  <si>
    <t>00020220000000000150</t>
  </si>
  <si>
    <t>00020220216000000150</t>
  </si>
  <si>
    <t>00020220216040000150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</si>
  <si>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</si>
  <si>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</si>
  <si>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</si>
  <si>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</si>
  <si>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</si>
  <si>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</si>
  <si>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</si>
  <si>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00020227112040000150</t>
  </si>
  <si>
    <t>00020227112000000150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</si>
  <si>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</si>
  <si>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</si>
  <si>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</si>
  <si>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</si>
  <si>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</si>
  <si>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</si>
  <si>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</si>
  <si>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</si>
  <si>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</si>
  <si>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</si>
  <si>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</si>
  <si>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</si>
  <si>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</si>
  <si>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</si>
  <si>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</si>
  <si>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</si>
  <si>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</si>
  <si>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</si>
  <si>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</si>
  <si>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от 18.12.2018 г.  №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</si>
</sst>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,##0.00"/>
    <numFmt numFmtId="165" formatCode="#,##0.0"/>
  </numFmts>
  <fonts count="8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 applyAlignment="1"/>
    <xf numFmtId="0" fontId="0" fillId="0" borderId="0" xfId="0" applyAlignment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" fontId="0" fillId="0" borderId="0" xfId="0" applyNumberFormat="1" applyAlignment="1"/>
    <xf numFmtId="164" fontId="4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/>
    <xf numFmtId="0" fontId="0" fillId="0" borderId="0" xfId="0" applyFill="1" applyBorder="1" applyAlignment="1"/>
    <xf numFmtId="4" fontId="0" fillId="0" borderId="0" xfId="0" applyNumberFormat="1" applyFill="1" applyBorder="1" applyAlignment="1"/>
    <xf numFmtId="164" fontId="4" fillId="0" borderId="1" xfId="0" applyNumberFormat="1" applyFont="1" applyBorder="1" applyAlignment="1">
      <alignment horizontal="left" wrapText="1"/>
    </xf>
    <xf numFmtId="164" fontId="4" fillId="0" borderId="4" xfId="0" applyNumberFormat="1" applyFont="1" applyBorder="1" applyAlignment="1">
      <alignment horizontal="left" wrapText="1"/>
    </xf>
    <xf numFmtId="164" fontId="4" fillId="0" borderId="6" xfId="0" applyNumberFormat="1" applyFont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9" fontId="4" fillId="0" borderId="4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/>
    <xf numFmtId="49" fontId="4" fillId="0" borderId="6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center" wrapText="1"/>
    </xf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/>
    <xf numFmtId="4" fontId="5" fillId="0" borderId="1" xfId="0" applyNumberFormat="1" applyFont="1" applyBorder="1" applyAlignment="1"/>
    <xf numFmtId="164" fontId="7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6"/>
  <sheetViews>
    <sheetView tabSelected="1" zoomScale="120" zoomScaleNormal="120" workbookViewId="0">
      <selection activeCell="D4" sqref="D4"/>
    </sheetView>
  </sheetViews>
  <sheetFormatPr defaultColWidth="8.7109375" defaultRowHeight="12.75" x14ac:dyDescent="0.2"/>
  <cols>
    <col min="1" max="1" width="65" style="7" customWidth="1"/>
    <col min="2" max="2" width="23.140625" style="7" customWidth="1"/>
    <col min="3" max="3" width="14.85546875" style="7" bestFit="1" customWidth="1"/>
    <col min="4" max="5" width="13.42578125" style="7" customWidth="1"/>
    <col min="6" max="6" width="13.85546875" style="7" bestFit="1" customWidth="1"/>
    <col min="7" max="9" width="14.42578125" style="7" bestFit="1" customWidth="1"/>
    <col min="10" max="16384" width="8.7109375" style="7"/>
  </cols>
  <sheetData>
    <row r="1" spans="1:8" x14ac:dyDescent="0.2">
      <c r="A1" s="6"/>
      <c r="B1" s="1"/>
      <c r="C1" s="5"/>
      <c r="D1" s="5" t="s">
        <v>188</v>
      </c>
      <c r="E1" s="4"/>
      <c r="F1" s="5"/>
      <c r="G1" s="5"/>
    </row>
    <row r="2" spans="1:8" x14ac:dyDescent="0.2">
      <c r="A2" s="1"/>
      <c r="B2" s="1"/>
      <c r="C2" s="5"/>
      <c r="D2" s="5" t="s">
        <v>191</v>
      </c>
      <c r="E2" s="4"/>
      <c r="F2" s="5"/>
      <c r="G2" s="5"/>
    </row>
    <row r="3" spans="1:8" x14ac:dyDescent="0.2">
      <c r="A3" s="1"/>
      <c r="B3" s="1"/>
      <c r="C3" s="4"/>
      <c r="D3" s="4" t="s">
        <v>192</v>
      </c>
      <c r="E3" s="4"/>
      <c r="F3" s="4"/>
      <c r="G3" s="4"/>
    </row>
    <row r="4" spans="1:8" x14ac:dyDescent="0.2">
      <c r="A4" s="1"/>
      <c r="B4" s="1"/>
      <c r="C4" s="5"/>
      <c r="D4" s="5" t="s">
        <v>275</v>
      </c>
      <c r="E4" s="4"/>
      <c r="F4" s="5"/>
      <c r="G4" s="5"/>
    </row>
    <row r="5" spans="1:8" ht="45" customHeight="1" x14ac:dyDescent="0.2">
      <c r="A5" s="64" t="s">
        <v>193</v>
      </c>
      <c r="B5" s="64"/>
      <c r="C5" s="64"/>
      <c r="D5" s="64"/>
      <c r="E5" s="64"/>
    </row>
    <row r="6" spans="1:8" x14ac:dyDescent="0.2">
      <c r="A6" s="41"/>
      <c r="B6" s="41"/>
      <c r="C6" s="41"/>
      <c r="D6" s="41"/>
      <c r="E6" s="3" t="s">
        <v>2</v>
      </c>
    </row>
    <row r="7" spans="1:8" ht="25.5" x14ac:dyDescent="0.2">
      <c r="A7" s="42" t="s">
        <v>0</v>
      </c>
      <c r="B7" s="43" t="s">
        <v>3</v>
      </c>
      <c r="C7" s="44" t="s">
        <v>186</v>
      </c>
      <c r="D7" s="45" t="s">
        <v>187</v>
      </c>
      <c r="E7" s="45" t="s">
        <v>194</v>
      </c>
    </row>
    <row r="8" spans="1:8" x14ac:dyDescent="0.2">
      <c r="A8" s="46" t="s">
        <v>4</v>
      </c>
      <c r="B8" s="46" t="s">
        <v>5</v>
      </c>
      <c r="C8" s="46" t="s">
        <v>6</v>
      </c>
      <c r="D8" s="46" t="s">
        <v>7</v>
      </c>
      <c r="E8" s="9" t="s">
        <v>1</v>
      </c>
    </row>
    <row r="9" spans="1:8" x14ac:dyDescent="0.2">
      <c r="A9" s="47" t="s">
        <v>8</v>
      </c>
      <c r="B9" s="48" t="s">
        <v>9</v>
      </c>
      <c r="C9" s="12">
        <f>C10+C15+C21+C33+C41+C52+C59+C65+C69+C76+C79+C101</f>
        <v>456644500</v>
      </c>
      <c r="D9" s="12">
        <f>D10+D15+D21+D33+D41+D52+D59+D65+D69+D76+D79+D101</f>
        <v>468075540</v>
      </c>
      <c r="E9" s="12">
        <f>E10+E15+E21+E33+E41+E52+E59+E65+E69+E76+E79+E101</f>
        <v>479762870</v>
      </c>
      <c r="F9" s="10"/>
      <c r="H9" s="10"/>
    </row>
    <row r="10" spans="1:8" x14ac:dyDescent="0.2">
      <c r="A10" s="49" t="s">
        <v>10</v>
      </c>
      <c r="B10" s="50" t="s">
        <v>11</v>
      </c>
      <c r="C10" s="15">
        <f>C11</f>
        <v>305514110</v>
      </c>
      <c r="D10" s="15">
        <f>D11</f>
        <v>316034620</v>
      </c>
      <c r="E10" s="15">
        <f>E11</f>
        <v>327196740</v>
      </c>
      <c r="F10" s="10"/>
      <c r="H10" s="10"/>
    </row>
    <row r="11" spans="1:8" x14ac:dyDescent="0.2">
      <c r="A11" s="20" t="s">
        <v>12</v>
      </c>
      <c r="B11" s="21" t="s">
        <v>13</v>
      </c>
      <c r="C11" s="16">
        <f>C12+C13+C14</f>
        <v>305514110</v>
      </c>
      <c r="D11" s="16">
        <f>D12+D13+D14</f>
        <v>316034620</v>
      </c>
      <c r="E11" s="16">
        <f>E12+E13+E14</f>
        <v>327196740</v>
      </c>
      <c r="F11" s="10"/>
      <c r="H11" s="10"/>
    </row>
    <row r="12" spans="1:8" ht="51" x14ac:dyDescent="0.2">
      <c r="A12" s="20" t="s">
        <v>14</v>
      </c>
      <c r="B12" s="21" t="s">
        <v>15</v>
      </c>
      <c r="C12" s="57">
        <f>1008000000*30.14%</f>
        <v>303811200</v>
      </c>
      <c r="D12" s="57">
        <f>1048000000*29.99%</f>
        <v>314295200</v>
      </c>
      <c r="E12" s="57">
        <f>1080000000*30.13%</f>
        <v>325404000</v>
      </c>
    </row>
    <row r="13" spans="1:8" ht="76.5" x14ac:dyDescent="0.2">
      <c r="A13" s="20" t="s">
        <v>16</v>
      </c>
      <c r="B13" s="21" t="s">
        <v>17</v>
      </c>
      <c r="C13" s="58">
        <f>2600000*30.14%</f>
        <v>783640</v>
      </c>
      <c r="D13" s="58">
        <f>2700000*29.99%</f>
        <v>809730</v>
      </c>
      <c r="E13" s="57">
        <f>2800000*30.13%</f>
        <v>843640</v>
      </c>
      <c r="F13" s="17"/>
      <c r="G13" s="18"/>
    </row>
    <row r="14" spans="1:8" ht="25.5" x14ac:dyDescent="0.2">
      <c r="A14" s="20" t="s">
        <v>18</v>
      </c>
      <c r="B14" s="21" t="s">
        <v>19</v>
      </c>
      <c r="C14" s="58">
        <f>3050000*30.14%</f>
        <v>919270</v>
      </c>
      <c r="D14" s="58">
        <f>3100000*29.99%</f>
        <v>929690</v>
      </c>
      <c r="E14" s="57">
        <f>3150000*30.13%+5</f>
        <v>949100</v>
      </c>
      <c r="F14" s="17"/>
    </row>
    <row r="15" spans="1:8" ht="25.5" x14ac:dyDescent="0.2">
      <c r="A15" s="49" t="s">
        <v>20</v>
      </c>
      <c r="B15" s="50" t="s">
        <v>21</v>
      </c>
      <c r="C15" s="15">
        <f>C16</f>
        <v>13533600</v>
      </c>
      <c r="D15" s="15">
        <f>D16</f>
        <v>13533600</v>
      </c>
      <c r="E15" s="15">
        <f>E16</f>
        <v>13533600</v>
      </c>
    </row>
    <row r="16" spans="1:8" ht="25.5" x14ac:dyDescent="0.2">
      <c r="A16" s="20" t="s">
        <v>22</v>
      </c>
      <c r="B16" s="21" t="s">
        <v>23</v>
      </c>
      <c r="C16" s="16">
        <f>C17+C18+C19+C20</f>
        <v>13533600</v>
      </c>
      <c r="D16" s="16">
        <f>D17+D18+D19+D20</f>
        <v>13533600</v>
      </c>
      <c r="E16" s="16">
        <f>E17+E18+E19+E20</f>
        <v>13533600</v>
      </c>
    </row>
    <row r="17" spans="1:6" ht="51" x14ac:dyDescent="0.2">
      <c r="A17" s="20" t="s">
        <v>274</v>
      </c>
      <c r="B17" s="21" t="s">
        <v>24</v>
      </c>
      <c r="C17" s="19">
        <v>4907649</v>
      </c>
      <c r="D17" s="19">
        <v>4907649</v>
      </c>
      <c r="E17" s="19">
        <v>4907649</v>
      </c>
    </row>
    <row r="18" spans="1:6" ht="63.75" x14ac:dyDescent="0.2">
      <c r="A18" s="20" t="s">
        <v>25</v>
      </c>
      <c r="B18" s="21" t="s">
        <v>26</v>
      </c>
      <c r="C18" s="19">
        <v>34386</v>
      </c>
      <c r="D18" s="19">
        <v>34386</v>
      </c>
      <c r="E18" s="19">
        <v>34386</v>
      </c>
    </row>
    <row r="19" spans="1:6" ht="51" x14ac:dyDescent="0.2">
      <c r="A19" s="20" t="s">
        <v>27</v>
      </c>
      <c r="B19" s="21" t="s">
        <v>28</v>
      </c>
      <c r="C19" s="19">
        <v>9504185</v>
      </c>
      <c r="D19" s="19">
        <v>9504185</v>
      </c>
      <c r="E19" s="19">
        <v>9504185</v>
      </c>
    </row>
    <row r="20" spans="1:6" ht="51" x14ac:dyDescent="0.2">
      <c r="A20" s="20" t="s">
        <v>29</v>
      </c>
      <c r="B20" s="21" t="s">
        <v>30</v>
      </c>
      <c r="C20" s="19">
        <f>-912587-33</f>
        <v>-912620</v>
      </c>
      <c r="D20" s="19">
        <f>-912587-33</f>
        <v>-912620</v>
      </c>
      <c r="E20" s="19">
        <f>-912587-33</f>
        <v>-912620</v>
      </c>
    </row>
    <row r="21" spans="1:6" x14ac:dyDescent="0.2">
      <c r="A21" s="49" t="s">
        <v>31</v>
      </c>
      <c r="B21" s="50" t="s">
        <v>32</v>
      </c>
      <c r="C21" s="15">
        <f>C22+C27+C29+C31</f>
        <v>39251700</v>
      </c>
      <c r="D21" s="15">
        <f>D22+D27+D29+D31</f>
        <v>40126200</v>
      </c>
      <c r="E21" s="15">
        <f>E22+E27+E29+E31</f>
        <v>40548300</v>
      </c>
    </row>
    <row r="22" spans="1:6" ht="25.5" x14ac:dyDescent="0.2">
      <c r="A22" s="20" t="s">
        <v>33</v>
      </c>
      <c r="B22" s="21" t="s">
        <v>34</v>
      </c>
      <c r="C22" s="16">
        <f>C23+C25</f>
        <v>25102600</v>
      </c>
      <c r="D22" s="16">
        <f>D23+D25</f>
        <v>25796400</v>
      </c>
      <c r="E22" s="16">
        <f>E23+E25</f>
        <v>26000000</v>
      </c>
    </row>
    <row r="23" spans="1:6" ht="25.5" x14ac:dyDescent="0.2">
      <c r="A23" s="20" t="s">
        <v>35</v>
      </c>
      <c r="B23" s="21" t="s">
        <v>36</v>
      </c>
      <c r="C23" s="16">
        <f>C24</f>
        <v>10874400</v>
      </c>
      <c r="D23" s="16">
        <f>D24</f>
        <v>11085200</v>
      </c>
      <c r="E23" s="16">
        <f>E24</f>
        <v>11128000</v>
      </c>
    </row>
    <row r="24" spans="1:6" ht="25.5" x14ac:dyDescent="0.2">
      <c r="A24" s="20" t="s">
        <v>35</v>
      </c>
      <c r="B24" s="21" t="s">
        <v>37</v>
      </c>
      <c r="C24" s="16">
        <v>10874400</v>
      </c>
      <c r="D24" s="16">
        <v>11085200</v>
      </c>
      <c r="E24" s="16">
        <v>11128000</v>
      </c>
    </row>
    <row r="25" spans="1:6" ht="25.5" x14ac:dyDescent="0.2">
      <c r="A25" s="20" t="s">
        <v>38</v>
      </c>
      <c r="B25" s="21" t="s">
        <v>39</v>
      </c>
      <c r="C25" s="16">
        <f>C26</f>
        <v>14228200</v>
      </c>
      <c r="D25" s="16">
        <f>D26</f>
        <v>14711200</v>
      </c>
      <c r="E25" s="16">
        <f>E26</f>
        <v>14872000</v>
      </c>
    </row>
    <row r="26" spans="1:6" ht="51" x14ac:dyDescent="0.2">
      <c r="A26" s="20" t="s">
        <v>40</v>
      </c>
      <c r="B26" s="21" t="s">
        <v>41</v>
      </c>
      <c r="C26" s="16">
        <v>14228200</v>
      </c>
      <c r="D26" s="16">
        <v>14711200</v>
      </c>
      <c r="E26" s="16">
        <v>14872000</v>
      </c>
      <c r="F26" s="22"/>
    </row>
    <row r="27" spans="1:6" x14ac:dyDescent="0.2">
      <c r="A27" s="20" t="s">
        <v>42</v>
      </c>
      <c r="B27" s="21" t="s">
        <v>43</v>
      </c>
      <c r="C27" s="16">
        <f>C28</f>
        <v>6988700</v>
      </c>
      <c r="D27" s="16">
        <f>D28</f>
        <v>7094600</v>
      </c>
      <c r="E27" s="16">
        <f>E28</f>
        <v>7094600</v>
      </c>
      <c r="F27" s="23"/>
    </row>
    <row r="28" spans="1:6" x14ac:dyDescent="0.2">
      <c r="A28" s="20" t="s">
        <v>42</v>
      </c>
      <c r="B28" s="21" t="s">
        <v>44</v>
      </c>
      <c r="C28" s="59">
        <v>6988700</v>
      </c>
      <c r="D28" s="60">
        <v>7094600</v>
      </c>
      <c r="E28" s="60">
        <v>7094600</v>
      </c>
      <c r="F28" s="23"/>
    </row>
    <row r="29" spans="1:6" x14ac:dyDescent="0.2">
      <c r="A29" s="20" t="s">
        <v>45</v>
      </c>
      <c r="B29" s="21" t="s">
        <v>46</v>
      </c>
      <c r="C29" s="16">
        <f>C30</f>
        <v>5076400</v>
      </c>
      <c r="D29" s="16">
        <f>D30</f>
        <v>5061700</v>
      </c>
      <c r="E29" s="16">
        <f>E30</f>
        <v>5061700</v>
      </c>
      <c r="F29" s="23"/>
    </row>
    <row r="30" spans="1:6" x14ac:dyDescent="0.2">
      <c r="A30" s="20" t="s">
        <v>45</v>
      </c>
      <c r="B30" s="21" t="s">
        <v>47</v>
      </c>
      <c r="C30" s="61">
        <v>5076400</v>
      </c>
      <c r="D30" s="62">
        <v>5061700</v>
      </c>
      <c r="E30" s="62">
        <v>5061700</v>
      </c>
      <c r="F30" s="24"/>
    </row>
    <row r="31" spans="1:6" ht="25.5" x14ac:dyDescent="0.2">
      <c r="A31" s="20" t="s">
        <v>48</v>
      </c>
      <c r="B31" s="21" t="s">
        <v>49</v>
      </c>
      <c r="C31" s="16">
        <f>C32</f>
        <v>2084000</v>
      </c>
      <c r="D31" s="16">
        <f>D32</f>
        <v>2173500</v>
      </c>
      <c r="E31" s="16">
        <f>E32</f>
        <v>2392000</v>
      </c>
    </row>
    <row r="32" spans="1:6" ht="25.5" x14ac:dyDescent="0.2">
      <c r="A32" s="20" t="s">
        <v>50</v>
      </c>
      <c r="B32" s="21" t="s">
        <v>51</v>
      </c>
      <c r="C32" s="16">
        <v>2084000</v>
      </c>
      <c r="D32" s="16">
        <v>2173500</v>
      </c>
      <c r="E32" s="16">
        <v>2392000</v>
      </c>
    </row>
    <row r="33" spans="1:5" x14ac:dyDescent="0.2">
      <c r="A33" s="49" t="s">
        <v>52</v>
      </c>
      <c r="B33" s="50" t="s">
        <v>53</v>
      </c>
      <c r="C33" s="15">
        <f>C34+C36</f>
        <v>36944000</v>
      </c>
      <c r="D33" s="15">
        <f>D34+D36</f>
        <v>39544000</v>
      </c>
      <c r="E33" s="15">
        <f>E34+E36</f>
        <v>39644000</v>
      </c>
    </row>
    <row r="34" spans="1:5" x14ac:dyDescent="0.2">
      <c r="A34" s="20" t="s">
        <v>54</v>
      </c>
      <c r="B34" s="21" t="s">
        <v>55</v>
      </c>
      <c r="C34" s="16">
        <f>C35</f>
        <v>3596000</v>
      </c>
      <c r="D34" s="16">
        <f>D35</f>
        <v>3696000</v>
      </c>
      <c r="E34" s="16">
        <f>E35</f>
        <v>3796000</v>
      </c>
    </row>
    <row r="35" spans="1:5" ht="25.5" x14ac:dyDescent="0.2">
      <c r="A35" s="20" t="s">
        <v>56</v>
      </c>
      <c r="B35" s="21" t="s">
        <v>57</v>
      </c>
      <c r="C35" s="16">
        <f>3400000+196000</f>
        <v>3596000</v>
      </c>
      <c r="D35" s="16">
        <f>3500000+196000</f>
        <v>3696000</v>
      </c>
      <c r="E35" s="16">
        <f>3600000+196000</f>
        <v>3796000</v>
      </c>
    </row>
    <row r="36" spans="1:5" x14ac:dyDescent="0.2">
      <c r="A36" s="20" t="s">
        <v>58</v>
      </c>
      <c r="B36" s="21" t="s">
        <v>59</v>
      </c>
      <c r="C36" s="16">
        <f>C37+C39</f>
        <v>33348000</v>
      </c>
      <c r="D36" s="16">
        <f>D37+D39</f>
        <v>35848000</v>
      </c>
      <c r="E36" s="16">
        <f>E37+E39</f>
        <v>35848000</v>
      </c>
    </row>
    <row r="37" spans="1:5" x14ac:dyDescent="0.2">
      <c r="A37" s="20" t="s">
        <v>60</v>
      </c>
      <c r="B37" s="21" t="s">
        <v>61</v>
      </c>
      <c r="C37" s="16">
        <f>C38</f>
        <v>22943000</v>
      </c>
      <c r="D37" s="16">
        <f>D38</f>
        <v>25443000</v>
      </c>
      <c r="E37" s="16">
        <f>E38</f>
        <v>25443000</v>
      </c>
    </row>
    <row r="38" spans="1:5" ht="25.5" x14ac:dyDescent="0.2">
      <c r="A38" s="20" t="s">
        <v>62</v>
      </c>
      <c r="B38" s="21" t="s">
        <v>63</v>
      </c>
      <c r="C38" s="16">
        <f>18500000+4313000+130000</f>
        <v>22943000</v>
      </c>
      <c r="D38" s="16">
        <f>21000000+4313000+130000</f>
        <v>25443000</v>
      </c>
      <c r="E38" s="16">
        <f>21000000+4313000+130000</f>
        <v>25443000</v>
      </c>
    </row>
    <row r="39" spans="1:5" x14ac:dyDescent="0.2">
      <c r="A39" s="20" t="s">
        <v>64</v>
      </c>
      <c r="B39" s="21" t="s">
        <v>65</v>
      </c>
      <c r="C39" s="16">
        <f>C40</f>
        <v>10405000</v>
      </c>
      <c r="D39" s="16">
        <f>D40</f>
        <v>10405000</v>
      </c>
      <c r="E39" s="16">
        <f>E40</f>
        <v>10405000</v>
      </c>
    </row>
    <row r="40" spans="1:5" ht="25.5" x14ac:dyDescent="0.2">
      <c r="A40" s="20" t="s">
        <v>66</v>
      </c>
      <c r="B40" s="21" t="s">
        <v>67</v>
      </c>
      <c r="C40" s="16">
        <f>8000000+95000+2310000</f>
        <v>10405000</v>
      </c>
      <c r="D40" s="16">
        <f>8000000+95000+2310000</f>
        <v>10405000</v>
      </c>
      <c r="E40" s="16">
        <f>8000000+95000+2310000</f>
        <v>10405000</v>
      </c>
    </row>
    <row r="41" spans="1:5" x14ac:dyDescent="0.2">
      <c r="A41" s="49" t="s">
        <v>68</v>
      </c>
      <c r="B41" s="50" t="s">
        <v>69</v>
      </c>
      <c r="C41" s="15">
        <f>C42+C44+C45</f>
        <v>7161930</v>
      </c>
      <c r="D41" s="15">
        <f>D42+D44+D45</f>
        <v>7146930</v>
      </c>
      <c r="E41" s="15">
        <f>E42+E44+E45</f>
        <v>7121930</v>
      </c>
    </row>
    <row r="42" spans="1:5" ht="25.5" x14ac:dyDescent="0.2">
      <c r="A42" s="20" t="s">
        <v>70</v>
      </c>
      <c r="B42" s="21" t="s">
        <v>71</v>
      </c>
      <c r="C42" s="16">
        <f>C43</f>
        <v>5709670</v>
      </c>
      <c r="D42" s="16">
        <f>D43</f>
        <v>5709670</v>
      </c>
      <c r="E42" s="16">
        <f>E43</f>
        <v>5709670</v>
      </c>
    </row>
    <row r="43" spans="1:5" ht="38.25" x14ac:dyDescent="0.2">
      <c r="A43" s="20" t="s">
        <v>72</v>
      </c>
      <c r="B43" s="21" t="s">
        <v>73</v>
      </c>
      <c r="C43" s="57">
        <v>5709670</v>
      </c>
      <c r="D43" s="57">
        <v>5709670</v>
      </c>
      <c r="E43" s="57">
        <v>5709670</v>
      </c>
    </row>
    <row r="44" spans="1:5" ht="51" x14ac:dyDescent="0.2">
      <c r="A44" s="51" t="s">
        <v>195</v>
      </c>
      <c r="B44" s="52" t="s">
        <v>196</v>
      </c>
      <c r="C44" s="16">
        <f>(350000+60000)*60%</f>
        <v>246000</v>
      </c>
      <c r="D44" s="16">
        <f>(350000+60000)*60%</f>
        <v>246000</v>
      </c>
      <c r="E44" s="16">
        <f>(350000+60000)*60%</f>
        <v>246000</v>
      </c>
    </row>
    <row r="45" spans="1:5" ht="25.5" x14ac:dyDescent="0.2">
      <c r="A45" s="51" t="s">
        <v>74</v>
      </c>
      <c r="B45" s="52" t="s">
        <v>75</v>
      </c>
      <c r="C45" s="16">
        <f>C47+C48+C49+C51</f>
        <v>1206260</v>
      </c>
      <c r="D45" s="16">
        <f>D47+D48+D49+D51</f>
        <v>1191260</v>
      </c>
      <c r="E45" s="16">
        <f>E47+E48+E49+E51</f>
        <v>1166260</v>
      </c>
    </row>
    <row r="46" spans="1:5" ht="63.75" x14ac:dyDescent="0.2">
      <c r="A46" s="53" t="s">
        <v>200</v>
      </c>
      <c r="B46" s="54" t="s">
        <v>201</v>
      </c>
      <c r="C46" s="16">
        <v>0</v>
      </c>
      <c r="D46" s="16">
        <v>0</v>
      </c>
      <c r="E46" s="16">
        <v>0</v>
      </c>
    </row>
    <row r="47" spans="1:5" ht="25.5" x14ac:dyDescent="0.2">
      <c r="A47" s="51" t="s">
        <v>183</v>
      </c>
      <c r="B47" s="52" t="s">
        <v>182</v>
      </c>
      <c r="C47" s="16">
        <f>1394100*60%</f>
        <v>836460</v>
      </c>
      <c r="D47" s="16">
        <f>1394100*60%</f>
        <v>836460</v>
      </c>
      <c r="E47" s="16">
        <f>1394100*60%</f>
        <v>836460</v>
      </c>
    </row>
    <row r="48" spans="1:5" ht="25.5" x14ac:dyDescent="0.2">
      <c r="A48" s="20" t="s">
        <v>178</v>
      </c>
      <c r="B48" s="52" t="s">
        <v>181</v>
      </c>
      <c r="C48" s="16">
        <v>99800</v>
      </c>
      <c r="D48" s="16">
        <v>99800</v>
      </c>
      <c r="E48" s="16">
        <v>99800</v>
      </c>
    </row>
    <row r="49" spans="1:5" ht="51" x14ac:dyDescent="0.2">
      <c r="A49" s="51" t="s">
        <v>197</v>
      </c>
      <c r="B49" s="52" t="s">
        <v>198</v>
      </c>
      <c r="C49" s="16">
        <f>C50</f>
        <v>180000</v>
      </c>
      <c r="D49" s="16">
        <f>D50</f>
        <v>180000</v>
      </c>
      <c r="E49" s="16">
        <f>E50</f>
        <v>180000</v>
      </c>
    </row>
    <row r="50" spans="1:5" ht="63.75" x14ac:dyDescent="0.2">
      <c r="A50" s="51" t="s">
        <v>179</v>
      </c>
      <c r="B50" s="52" t="s">
        <v>180</v>
      </c>
      <c r="C50" s="16">
        <f>300000*60%</f>
        <v>180000</v>
      </c>
      <c r="D50" s="16">
        <f>300000*60%</f>
        <v>180000</v>
      </c>
      <c r="E50" s="16">
        <f>300000*60%</f>
        <v>180000</v>
      </c>
    </row>
    <row r="51" spans="1:5" ht="25.5" x14ac:dyDescent="0.2">
      <c r="A51" s="51" t="s">
        <v>76</v>
      </c>
      <c r="B51" s="52" t="s">
        <v>77</v>
      </c>
      <c r="C51" s="16">
        <v>90000</v>
      </c>
      <c r="D51" s="16">
        <v>75000</v>
      </c>
      <c r="E51" s="16">
        <v>50000</v>
      </c>
    </row>
    <row r="52" spans="1:5" ht="25.5" x14ac:dyDescent="0.2">
      <c r="A52" s="49" t="s">
        <v>78</v>
      </c>
      <c r="B52" s="50" t="s">
        <v>79</v>
      </c>
      <c r="C52" s="15">
        <f>C53+C56</f>
        <v>44215000</v>
      </c>
      <c r="D52" s="15">
        <f>D53+D56</f>
        <v>44215000</v>
      </c>
      <c r="E52" s="15">
        <f>E53+E56</f>
        <v>44215000</v>
      </c>
    </row>
    <row r="53" spans="1:5" ht="63.75" x14ac:dyDescent="0.2">
      <c r="A53" s="20" t="s">
        <v>80</v>
      </c>
      <c r="B53" s="21" t="s">
        <v>81</v>
      </c>
      <c r="C53" s="16">
        <f t="shared" ref="C53:E54" si="0">C54</f>
        <v>42215000</v>
      </c>
      <c r="D53" s="16">
        <f t="shared" si="0"/>
        <v>42215000</v>
      </c>
      <c r="E53" s="16">
        <f t="shared" si="0"/>
        <v>42215000</v>
      </c>
    </row>
    <row r="54" spans="1:5" ht="51" x14ac:dyDescent="0.2">
      <c r="A54" s="20" t="s">
        <v>82</v>
      </c>
      <c r="B54" s="21" t="s">
        <v>83</v>
      </c>
      <c r="C54" s="16">
        <f t="shared" si="0"/>
        <v>42215000</v>
      </c>
      <c r="D54" s="16">
        <f t="shared" si="0"/>
        <v>42215000</v>
      </c>
      <c r="E54" s="16">
        <f t="shared" si="0"/>
        <v>42215000</v>
      </c>
    </row>
    <row r="55" spans="1:5" ht="51" x14ac:dyDescent="0.2">
      <c r="A55" s="20" t="s">
        <v>84</v>
      </c>
      <c r="B55" s="21" t="s">
        <v>85</v>
      </c>
      <c r="C55" s="16">
        <v>42215000</v>
      </c>
      <c r="D55" s="16">
        <v>42215000</v>
      </c>
      <c r="E55" s="16">
        <v>42215000</v>
      </c>
    </row>
    <row r="56" spans="1:5" ht="63.75" x14ac:dyDescent="0.2">
      <c r="A56" s="20" t="s">
        <v>86</v>
      </c>
      <c r="B56" s="21" t="s">
        <v>87</v>
      </c>
      <c r="C56" s="16">
        <f t="shared" ref="C56:E57" si="1">C57</f>
        <v>2000000</v>
      </c>
      <c r="D56" s="16">
        <f t="shared" si="1"/>
        <v>2000000</v>
      </c>
      <c r="E56" s="16">
        <f t="shared" si="1"/>
        <v>2000000</v>
      </c>
    </row>
    <row r="57" spans="1:5" ht="63.75" x14ac:dyDescent="0.2">
      <c r="A57" s="20" t="s">
        <v>88</v>
      </c>
      <c r="B57" s="21" t="s">
        <v>89</v>
      </c>
      <c r="C57" s="16">
        <f t="shared" si="1"/>
        <v>2000000</v>
      </c>
      <c r="D57" s="16">
        <f t="shared" si="1"/>
        <v>2000000</v>
      </c>
      <c r="E57" s="16">
        <f t="shared" si="1"/>
        <v>2000000</v>
      </c>
    </row>
    <row r="58" spans="1:5" ht="51" x14ac:dyDescent="0.2">
      <c r="A58" s="20" t="s">
        <v>90</v>
      </c>
      <c r="B58" s="21" t="s">
        <v>91</v>
      </c>
      <c r="C58" s="16">
        <v>2000000</v>
      </c>
      <c r="D58" s="16">
        <v>2000000</v>
      </c>
      <c r="E58" s="16">
        <v>2000000</v>
      </c>
    </row>
    <row r="59" spans="1:5" x14ac:dyDescent="0.2">
      <c r="A59" s="49" t="s">
        <v>92</v>
      </c>
      <c r="B59" s="50" t="s">
        <v>93</v>
      </c>
      <c r="C59" s="15">
        <f>C60</f>
        <v>780860</v>
      </c>
      <c r="D59" s="15">
        <f>D60</f>
        <v>804290</v>
      </c>
      <c r="E59" s="15">
        <f>E60</f>
        <v>828400</v>
      </c>
    </row>
    <row r="60" spans="1:5" x14ac:dyDescent="0.2">
      <c r="A60" s="20" t="s">
        <v>94</v>
      </c>
      <c r="B60" s="21" t="s">
        <v>95</v>
      </c>
      <c r="C60" s="16">
        <f>C61+C62+C64</f>
        <v>780860</v>
      </c>
      <c r="D60" s="16">
        <f>D61+D62+D64</f>
        <v>804290</v>
      </c>
      <c r="E60" s="16">
        <f>E61+E62+E64</f>
        <v>828400</v>
      </c>
    </row>
    <row r="61" spans="1:5" ht="25.5" x14ac:dyDescent="0.2">
      <c r="A61" s="20" t="s">
        <v>96</v>
      </c>
      <c r="B61" s="21" t="s">
        <v>97</v>
      </c>
      <c r="C61" s="16">
        <f>155530*60%+2</f>
        <v>93320</v>
      </c>
      <c r="D61" s="16">
        <f>160200*60%</f>
        <v>96120</v>
      </c>
      <c r="E61" s="16">
        <f>165000*60%</f>
        <v>99000</v>
      </c>
    </row>
    <row r="62" spans="1:5" x14ac:dyDescent="0.2">
      <c r="A62" s="20" t="s">
        <v>98</v>
      </c>
      <c r="B62" s="21" t="s">
        <v>99</v>
      </c>
      <c r="C62" s="16">
        <f>395010*60%-6</f>
        <v>237000</v>
      </c>
      <c r="D62" s="16">
        <f>406860*60%+14</f>
        <v>244130</v>
      </c>
      <c r="E62" s="16">
        <f>419060*60%+4</f>
        <v>251440</v>
      </c>
    </row>
    <row r="63" spans="1:5" x14ac:dyDescent="0.2">
      <c r="A63" s="53" t="s">
        <v>100</v>
      </c>
      <c r="B63" s="54" t="s">
        <v>202</v>
      </c>
      <c r="C63" s="16">
        <f>C64</f>
        <v>450540</v>
      </c>
      <c r="D63" s="16">
        <f>D64</f>
        <v>464040</v>
      </c>
      <c r="E63" s="16">
        <f>E64</f>
        <v>477960</v>
      </c>
    </row>
    <row r="64" spans="1:5" x14ac:dyDescent="0.2">
      <c r="A64" s="53" t="s">
        <v>203</v>
      </c>
      <c r="B64" s="54" t="s">
        <v>199</v>
      </c>
      <c r="C64" s="19">
        <f>750870*60%+18</f>
        <v>450540</v>
      </c>
      <c r="D64" s="19">
        <f>773400*60%</f>
        <v>464040</v>
      </c>
      <c r="E64" s="19">
        <f>796600*60%</f>
        <v>477960</v>
      </c>
    </row>
    <row r="65" spans="1:5" ht="25.5" x14ac:dyDescent="0.2">
      <c r="A65" s="49" t="s">
        <v>101</v>
      </c>
      <c r="B65" s="50" t="s">
        <v>102</v>
      </c>
      <c r="C65" s="15">
        <f t="shared" ref="C65:C67" si="2">C66</f>
        <v>516000</v>
      </c>
      <c r="D65" s="15">
        <f t="shared" ref="D65:E67" si="3">D66</f>
        <v>516000</v>
      </c>
      <c r="E65" s="15">
        <f t="shared" si="3"/>
        <v>516000</v>
      </c>
    </row>
    <row r="66" spans="1:5" x14ac:dyDescent="0.2">
      <c r="A66" s="20" t="s">
        <v>103</v>
      </c>
      <c r="B66" s="21" t="s">
        <v>104</v>
      </c>
      <c r="C66" s="16">
        <f t="shared" si="2"/>
        <v>516000</v>
      </c>
      <c r="D66" s="16">
        <f t="shared" si="3"/>
        <v>516000</v>
      </c>
      <c r="E66" s="16">
        <f t="shared" si="3"/>
        <v>516000</v>
      </c>
    </row>
    <row r="67" spans="1:5" x14ac:dyDescent="0.2">
      <c r="A67" s="20" t="s">
        <v>105</v>
      </c>
      <c r="B67" s="21" t="s">
        <v>106</v>
      </c>
      <c r="C67" s="16">
        <f t="shared" si="2"/>
        <v>516000</v>
      </c>
      <c r="D67" s="16">
        <f t="shared" si="3"/>
        <v>516000</v>
      </c>
      <c r="E67" s="16">
        <f t="shared" si="3"/>
        <v>516000</v>
      </c>
    </row>
    <row r="68" spans="1:5" x14ac:dyDescent="0.2">
      <c r="A68" s="20" t="s">
        <v>107</v>
      </c>
      <c r="B68" s="21" t="s">
        <v>108</v>
      </c>
      <c r="C68" s="16">
        <v>516000</v>
      </c>
      <c r="D68" s="16">
        <v>516000</v>
      </c>
      <c r="E68" s="16">
        <v>516000</v>
      </c>
    </row>
    <row r="69" spans="1:5" ht="25.5" x14ac:dyDescent="0.2">
      <c r="A69" s="49" t="s">
        <v>109</v>
      </c>
      <c r="B69" s="50" t="s">
        <v>110</v>
      </c>
      <c r="C69" s="15">
        <f>C70+C73</f>
        <v>5049900</v>
      </c>
      <c r="D69" s="15">
        <f>D70+D73</f>
        <v>2470500</v>
      </c>
      <c r="E69" s="15">
        <f>E70+E73</f>
        <v>2470500</v>
      </c>
    </row>
    <row r="70" spans="1:5" ht="51" x14ac:dyDescent="0.2">
      <c r="A70" s="20" t="s">
        <v>111</v>
      </c>
      <c r="B70" s="21" t="s">
        <v>112</v>
      </c>
      <c r="C70" s="16">
        <f t="shared" ref="C70:E71" si="4">C71</f>
        <v>4235400</v>
      </c>
      <c r="D70" s="16">
        <f t="shared" si="4"/>
        <v>1656000</v>
      </c>
      <c r="E70" s="16">
        <f t="shared" si="4"/>
        <v>1656000</v>
      </c>
    </row>
    <row r="71" spans="1:5" ht="63.75" x14ac:dyDescent="0.2">
      <c r="A71" s="20" t="s">
        <v>113</v>
      </c>
      <c r="B71" s="21" t="s">
        <v>114</v>
      </c>
      <c r="C71" s="16">
        <f t="shared" si="4"/>
        <v>4235400</v>
      </c>
      <c r="D71" s="16">
        <f t="shared" si="4"/>
        <v>1656000</v>
      </c>
      <c r="E71" s="16">
        <f t="shared" si="4"/>
        <v>1656000</v>
      </c>
    </row>
    <row r="72" spans="1:5" ht="63.75" x14ac:dyDescent="0.2">
      <c r="A72" s="20" t="s">
        <v>115</v>
      </c>
      <c r="B72" s="21" t="s">
        <v>116</v>
      </c>
      <c r="C72" s="16">
        <f>1656000+2579400</f>
        <v>4235400</v>
      </c>
      <c r="D72" s="16">
        <v>1656000</v>
      </c>
      <c r="E72" s="16">
        <v>1656000</v>
      </c>
    </row>
    <row r="73" spans="1:5" ht="25.5" x14ac:dyDescent="0.2">
      <c r="A73" s="20" t="s">
        <v>117</v>
      </c>
      <c r="B73" s="21" t="s">
        <v>118</v>
      </c>
      <c r="C73" s="16">
        <f t="shared" ref="C73:E74" si="5">C74</f>
        <v>814500</v>
      </c>
      <c r="D73" s="16">
        <f t="shared" si="5"/>
        <v>814500</v>
      </c>
      <c r="E73" s="16">
        <f t="shared" si="5"/>
        <v>814500</v>
      </c>
    </row>
    <row r="74" spans="1:5" ht="25.5" x14ac:dyDescent="0.2">
      <c r="A74" s="20" t="s">
        <v>119</v>
      </c>
      <c r="B74" s="21" t="s">
        <v>120</v>
      </c>
      <c r="C74" s="16">
        <f t="shared" si="5"/>
        <v>814500</v>
      </c>
      <c r="D74" s="16">
        <f t="shared" si="5"/>
        <v>814500</v>
      </c>
      <c r="E74" s="16">
        <f t="shared" si="5"/>
        <v>814500</v>
      </c>
    </row>
    <row r="75" spans="1:5" ht="38.25" x14ac:dyDescent="0.2">
      <c r="A75" s="20" t="s">
        <v>121</v>
      </c>
      <c r="B75" s="21" t="s">
        <v>122</v>
      </c>
      <c r="C75" s="16">
        <v>814500</v>
      </c>
      <c r="D75" s="16">
        <v>814500</v>
      </c>
      <c r="E75" s="16">
        <v>814500</v>
      </c>
    </row>
    <row r="76" spans="1:5" x14ac:dyDescent="0.2">
      <c r="A76" s="49" t="s">
        <v>123</v>
      </c>
      <c r="B76" s="50" t="s">
        <v>124</v>
      </c>
      <c r="C76" s="15">
        <f t="shared" ref="C76:E77" si="6">C77</f>
        <v>149000</v>
      </c>
      <c r="D76" s="15">
        <f t="shared" si="6"/>
        <v>149000</v>
      </c>
      <c r="E76" s="15">
        <f t="shared" si="6"/>
        <v>149000</v>
      </c>
    </row>
    <row r="77" spans="1:5" ht="25.5" x14ac:dyDescent="0.2">
      <c r="A77" s="20" t="s">
        <v>125</v>
      </c>
      <c r="B77" s="21" t="s">
        <v>126</v>
      </c>
      <c r="C77" s="16">
        <f t="shared" si="6"/>
        <v>149000</v>
      </c>
      <c r="D77" s="16">
        <f t="shared" si="6"/>
        <v>149000</v>
      </c>
      <c r="E77" s="16">
        <f t="shared" si="6"/>
        <v>149000</v>
      </c>
    </row>
    <row r="78" spans="1:5" ht="25.5" x14ac:dyDescent="0.2">
      <c r="A78" s="20" t="s">
        <v>127</v>
      </c>
      <c r="B78" s="21" t="s">
        <v>128</v>
      </c>
      <c r="C78" s="16">
        <v>149000</v>
      </c>
      <c r="D78" s="16">
        <v>149000</v>
      </c>
      <c r="E78" s="16">
        <v>149000</v>
      </c>
    </row>
    <row r="79" spans="1:5" x14ac:dyDescent="0.2">
      <c r="A79" s="49" t="s">
        <v>129</v>
      </c>
      <c r="B79" s="50" t="s">
        <v>130</v>
      </c>
      <c r="C79" s="15">
        <f>C80+C83+C84+C86+C88+C91+C92+C94+C96+C98+C99</f>
        <v>3455800</v>
      </c>
      <c r="D79" s="15">
        <f t="shared" ref="D79:E79" si="7">D80+D83+D84+D86+D88+D91+D92+D94+D96+D98+D99</f>
        <v>3462800</v>
      </c>
      <c r="E79" s="15">
        <f t="shared" si="7"/>
        <v>3466800</v>
      </c>
    </row>
    <row r="80" spans="1:5" ht="25.5" x14ac:dyDescent="0.2">
      <c r="A80" s="53" t="s">
        <v>204</v>
      </c>
      <c r="B80" s="54" t="s">
        <v>205</v>
      </c>
      <c r="C80" s="16">
        <f>C81+C82</f>
        <v>105000</v>
      </c>
      <c r="D80" s="16">
        <f t="shared" ref="D80:E80" si="8">D81+D82</f>
        <v>105000</v>
      </c>
      <c r="E80" s="16">
        <f t="shared" si="8"/>
        <v>105000</v>
      </c>
    </row>
    <row r="81" spans="1:5" ht="51" x14ac:dyDescent="0.2">
      <c r="A81" s="53" t="s">
        <v>206</v>
      </c>
      <c r="B81" s="54" t="s">
        <v>207</v>
      </c>
      <c r="C81" s="16">
        <v>100000</v>
      </c>
      <c r="D81" s="16">
        <v>100000</v>
      </c>
      <c r="E81" s="16">
        <v>100000</v>
      </c>
    </row>
    <row r="82" spans="1:5" ht="38.25" x14ac:dyDescent="0.2">
      <c r="A82" s="53" t="s">
        <v>208</v>
      </c>
      <c r="B82" s="54" t="s">
        <v>209</v>
      </c>
      <c r="C82" s="16">
        <v>5000</v>
      </c>
      <c r="D82" s="16">
        <v>5000</v>
      </c>
      <c r="E82" s="16">
        <v>5000</v>
      </c>
    </row>
    <row r="83" spans="1:5" ht="38.25" x14ac:dyDescent="0.2">
      <c r="A83" s="53" t="s">
        <v>210</v>
      </c>
      <c r="B83" s="54" t="s">
        <v>211</v>
      </c>
      <c r="C83" s="16">
        <v>50000</v>
      </c>
      <c r="D83" s="16">
        <v>50000</v>
      </c>
      <c r="E83" s="16">
        <v>50000</v>
      </c>
    </row>
    <row r="84" spans="1:5" ht="38.25" x14ac:dyDescent="0.2">
      <c r="A84" s="53" t="s">
        <v>212</v>
      </c>
      <c r="B84" s="54" t="s">
        <v>213</v>
      </c>
      <c r="C84" s="16">
        <f>C85</f>
        <v>300000</v>
      </c>
      <c r="D84" s="16">
        <f>D85</f>
        <v>300000</v>
      </c>
      <c r="E84" s="16">
        <f>E85</f>
        <v>300000</v>
      </c>
    </row>
    <row r="85" spans="1:5" ht="38.25" x14ac:dyDescent="0.2">
      <c r="A85" s="53" t="s">
        <v>214</v>
      </c>
      <c r="B85" s="54" t="s">
        <v>215</v>
      </c>
      <c r="C85" s="16">
        <v>300000</v>
      </c>
      <c r="D85" s="16">
        <v>300000</v>
      </c>
      <c r="E85" s="16">
        <v>300000</v>
      </c>
    </row>
    <row r="86" spans="1:5" ht="25.5" x14ac:dyDescent="0.2">
      <c r="A86" s="53" t="s">
        <v>131</v>
      </c>
      <c r="B86" s="54" t="s">
        <v>132</v>
      </c>
      <c r="C86" s="16">
        <f>C87</f>
        <v>125000</v>
      </c>
      <c r="D86" s="16">
        <f>D87</f>
        <v>125000</v>
      </c>
      <c r="E86" s="16">
        <f>E87</f>
        <v>125000</v>
      </c>
    </row>
    <row r="87" spans="1:5" ht="38.25" x14ac:dyDescent="0.2">
      <c r="A87" s="55" t="s">
        <v>133</v>
      </c>
      <c r="B87" s="56" t="s">
        <v>134</v>
      </c>
      <c r="C87" s="28">
        <v>125000</v>
      </c>
      <c r="D87" s="28">
        <v>125000</v>
      </c>
      <c r="E87" s="29">
        <v>125000</v>
      </c>
    </row>
    <row r="88" spans="1:5" ht="76.5" x14ac:dyDescent="0.2">
      <c r="A88" s="53" t="s">
        <v>216</v>
      </c>
      <c r="B88" s="54" t="s">
        <v>217</v>
      </c>
      <c r="C88" s="16">
        <f>C89+C90</f>
        <v>213900</v>
      </c>
      <c r="D88" s="16">
        <f t="shared" ref="D88:E88" si="9">D89+D90</f>
        <v>220900</v>
      </c>
      <c r="E88" s="16">
        <f t="shared" si="9"/>
        <v>224900</v>
      </c>
    </row>
    <row r="89" spans="1:5" ht="25.5" x14ac:dyDescent="0.2">
      <c r="A89" s="53" t="s">
        <v>218</v>
      </c>
      <c r="B89" s="54" t="s">
        <v>219</v>
      </c>
      <c r="C89" s="16">
        <v>170900</v>
      </c>
      <c r="D89" s="16">
        <v>170900</v>
      </c>
      <c r="E89" s="16">
        <v>170900</v>
      </c>
    </row>
    <row r="90" spans="1:5" x14ac:dyDescent="0.2">
      <c r="A90" s="53" t="s">
        <v>220</v>
      </c>
      <c r="B90" s="54" t="s">
        <v>221</v>
      </c>
      <c r="C90" s="16">
        <f>30000+13000</f>
        <v>43000</v>
      </c>
      <c r="D90" s="16">
        <f>35000+15000</f>
        <v>50000</v>
      </c>
      <c r="E90" s="16">
        <f>40000+14000</f>
        <v>54000</v>
      </c>
    </row>
    <row r="91" spans="1:5" ht="38.25" x14ac:dyDescent="0.2">
      <c r="A91" s="53" t="s">
        <v>222</v>
      </c>
      <c r="B91" s="54" t="s">
        <v>223</v>
      </c>
      <c r="C91" s="16">
        <v>350000</v>
      </c>
      <c r="D91" s="16">
        <v>350000</v>
      </c>
      <c r="E91" s="16">
        <v>350000</v>
      </c>
    </row>
    <row r="92" spans="1:5" ht="25.5" x14ac:dyDescent="0.2">
      <c r="A92" s="53" t="s">
        <v>224</v>
      </c>
      <c r="B92" s="54" t="s">
        <v>225</v>
      </c>
      <c r="C92" s="16">
        <f>C93</f>
        <v>291400</v>
      </c>
      <c r="D92" s="16">
        <f>D93</f>
        <v>291400</v>
      </c>
      <c r="E92" s="16">
        <f>E93</f>
        <v>291400</v>
      </c>
    </row>
    <row r="93" spans="1:5" ht="25.5" x14ac:dyDescent="0.2">
      <c r="A93" s="53" t="s">
        <v>226</v>
      </c>
      <c r="B93" s="54" t="s">
        <v>227</v>
      </c>
      <c r="C93" s="16">
        <v>291400</v>
      </c>
      <c r="D93" s="16">
        <v>291400</v>
      </c>
      <c r="E93" s="16">
        <v>291400</v>
      </c>
    </row>
    <row r="94" spans="1:5" ht="38.25" x14ac:dyDescent="0.2">
      <c r="A94" s="53" t="s">
        <v>135</v>
      </c>
      <c r="B94" s="54" t="s">
        <v>136</v>
      </c>
      <c r="C94" s="16">
        <f>C95</f>
        <v>66000</v>
      </c>
      <c r="D94" s="16">
        <f>D95</f>
        <v>66000</v>
      </c>
      <c r="E94" s="19">
        <f>E95</f>
        <v>66000</v>
      </c>
    </row>
    <row r="95" spans="1:5" ht="51" x14ac:dyDescent="0.2">
      <c r="A95" s="53" t="s">
        <v>137</v>
      </c>
      <c r="B95" s="54" t="s">
        <v>138</v>
      </c>
      <c r="C95" s="16">
        <v>66000</v>
      </c>
      <c r="D95" s="16">
        <v>66000</v>
      </c>
      <c r="E95" s="19">
        <v>66000</v>
      </c>
    </row>
    <row r="96" spans="1:5" x14ac:dyDescent="0.2">
      <c r="A96" s="53" t="s">
        <v>139</v>
      </c>
      <c r="B96" s="54" t="s">
        <v>140</v>
      </c>
      <c r="C96" s="16">
        <f>C97</f>
        <v>145000</v>
      </c>
      <c r="D96" s="16">
        <f>D97</f>
        <v>145000</v>
      </c>
      <c r="E96" s="19">
        <f>E97</f>
        <v>145000</v>
      </c>
    </row>
    <row r="97" spans="1:9" ht="25.5" x14ac:dyDescent="0.2">
      <c r="A97" s="53" t="s">
        <v>141</v>
      </c>
      <c r="B97" s="54" t="s">
        <v>142</v>
      </c>
      <c r="C97" s="16">
        <v>145000</v>
      </c>
      <c r="D97" s="16">
        <v>145000</v>
      </c>
      <c r="E97" s="19">
        <v>145000</v>
      </c>
    </row>
    <row r="98" spans="1:9" ht="51" x14ac:dyDescent="0.2">
      <c r="A98" s="53" t="s">
        <v>228</v>
      </c>
      <c r="B98" s="54" t="s">
        <v>229</v>
      </c>
      <c r="C98" s="16">
        <v>270200</v>
      </c>
      <c r="D98" s="16">
        <v>270200</v>
      </c>
      <c r="E98" s="16">
        <v>270200</v>
      </c>
    </row>
    <row r="99" spans="1:9" ht="25.5" x14ac:dyDescent="0.2">
      <c r="A99" s="20" t="s">
        <v>143</v>
      </c>
      <c r="B99" s="21" t="s">
        <v>144</v>
      </c>
      <c r="C99" s="16">
        <f>C100</f>
        <v>1539300</v>
      </c>
      <c r="D99" s="16">
        <f t="shared" ref="D99:E99" si="10">D100</f>
        <v>1539300</v>
      </c>
      <c r="E99" s="16">
        <f t="shared" si="10"/>
        <v>1539300</v>
      </c>
    </row>
    <row r="100" spans="1:9" ht="25.5" x14ac:dyDescent="0.2">
      <c r="A100" s="20" t="s">
        <v>145</v>
      </c>
      <c r="B100" s="21" t="s">
        <v>146</v>
      </c>
      <c r="C100" s="16">
        <v>1539300</v>
      </c>
      <c r="D100" s="16">
        <v>1539300</v>
      </c>
      <c r="E100" s="16">
        <v>1539300</v>
      </c>
    </row>
    <row r="101" spans="1:9" x14ac:dyDescent="0.2">
      <c r="A101" s="49" t="s">
        <v>147</v>
      </c>
      <c r="B101" s="50" t="s">
        <v>148</v>
      </c>
      <c r="C101" s="15">
        <f t="shared" ref="C101:E102" si="11">C102</f>
        <v>72600</v>
      </c>
      <c r="D101" s="15">
        <f t="shared" si="11"/>
        <v>72600</v>
      </c>
      <c r="E101" s="15">
        <f t="shared" si="11"/>
        <v>72600</v>
      </c>
    </row>
    <row r="102" spans="1:9" x14ac:dyDescent="0.2">
      <c r="A102" s="20" t="s">
        <v>149</v>
      </c>
      <c r="B102" s="21" t="s">
        <v>150</v>
      </c>
      <c r="C102" s="16">
        <f t="shared" si="11"/>
        <v>72600</v>
      </c>
      <c r="D102" s="16">
        <f t="shared" si="11"/>
        <v>72600</v>
      </c>
      <c r="E102" s="16">
        <f t="shared" si="11"/>
        <v>72600</v>
      </c>
    </row>
    <row r="103" spans="1:9" x14ac:dyDescent="0.2">
      <c r="A103" s="20" t="s">
        <v>151</v>
      </c>
      <c r="B103" s="21" t="s">
        <v>152</v>
      </c>
      <c r="C103" s="16">
        <v>72600</v>
      </c>
      <c r="D103" s="16">
        <v>72600</v>
      </c>
      <c r="E103" s="16">
        <v>72600</v>
      </c>
    </row>
    <row r="104" spans="1:9" x14ac:dyDescent="0.2">
      <c r="A104" s="11" t="s">
        <v>153</v>
      </c>
      <c r="B104" s="30" t="s">
        <v>154</v>
      </c>
      <c r="C104" s="12">
        <f>C105+C137</f>
        <v>591280900</v>
      </c>
      <c r="D104" s="12">
        <f>D105+D137</f>
        <v>510199700</v>
      </c>
      <c r="E104" s="12">
        <f>E105+E137</f>
        <v>437382300</v>
      </c>
    </row>
    <row r="105" spans="1:9" ht="25.5" x14ac:dyDescent="0.2">
      <c r="A105" s="31" t="s">
        <v>155</v>
      </c>
      <c r="B105" s="32" t="s">
        <v>156</v>
      </c>
      <c r="C105" s="33">
        <f>C106+C111+C122</f>
        <v>591129000</v>
      </c>
      <c r="D105" s="33">
        <f>D106+D111+D122</f>
        <v>510199700</v>
      </c>
      <c r="E105" s="33">
        <f>E106+E111+E122</f>
        <v>437382300</v>
      </c>
    </row>
    <row r="106" spans="1:9" x14ac:dyDescent="0.2">
      <c r="A106" s="26" t="s">
        <v>157</v>
      </c>
      <c r="B106" s="32" t="s">
        <v>239</v>
      </c>
      <c r="C106" s="16">
        <f>C107+C109</f>
        <v>177941800</v>
      </c>
      <c r="D106" s="16">
        <f t="shared" ref="D106:E106" si="12">D107+D109</f>
        <v>117226000</v>
      </c>
      <c r="E106" s="16">
        <f t="shared" si="12"/>
        <v>44369000</v>
      </c>
    </row>
    <row r="107" spans="1:9" x14ac:dyDescent="0.2">
      <c r="A107" s="26" t="s">
        <v>158</v>
      </c>
      <c r="B107" s="35" t="s">
        <v>240</v>
      </c>
      <c r="C107" s="16">
        <f>C108</f>
        <v>173481000</v>
      </c>
      <c r="D107" s="16">
        <f>D108</f>
        <v>117226000</v>
      </c>
      <c r="E107" s="19">
        <f>E108</f>
        <v>44369000</v>
      </c>
    </row>
    <row r="108" spans="1:9" ht="25.5" x14ac:dyDescent="0.2">
      <c r="A108" s="26" t="s">
        <v>159</v>
      </c>
      <c r="B108" s="35" t="s">
        <v>241</v>
      </c>
      <c r="C108" s="16">
        <v>173481000</v>
      </c>
      <c r="D108" s="16">
        <v>117226000</v>
      </c>
      <c r="E108" s="16">
        <v>44369000</v>
      </c>
    </row>
    <row r="109" spans="1:9" ht="25.5" x14ac:dyDescent="0.2">
      <c r="A109" s="26" t="s">
        <v>184</v>
      </c>
      <c r="B109" s="35" t="s">
        <v>242</v>
      </c>
      <c r="C109" s="16">
        <f>C110</f>
        <v>4460800</v>
      </c>
      <c r="D109" s="16">
        <f>D110</f>
        <v>0</v>
      </c>
      <c r="E109" s="16">
        <f>E110</f>
        <v>0</v>
      </c>
    </row>
    <row r="110" spans="1:9" ht="25.5" x14ac:dyDescent="0.2">
      <c r="A110" s="26" t="s">
        <v>185</v>
      </c>
      <c r="B110" s="35" t="s">
        <v>243</v>
      </c>
      <c r="C110" s="16">
        <v>4460800</v>
      </c>
      <c r="D110" s="16">
        <v>0</v>
      </c>
      <c r="E110" s="16">
        <v>0</v>
      </c>
    </row>
    <row r="111" spans="1:9" ht="25.5" x14ac:dyDescent="0.2">
      <c r="A111" s="26" t="s">
        <v>160</v>
      </c>
      <c r="B111" s="32" t="s">
        <v>244</v>
      </c>
      <c r="C111" s="34">
        <f>C112+C114+C116+C118+C120</f>
        <v>49029200</v>
      </c>
      <c r="D111" s="34">
        <f>D112+D114+D116+D118+D120</f>
        <v>28629200</v>
      </c>
      <c r="E111" s="34">
        <f>E112+E114+E116+E118+E120</f>
        <v>28629200</v>
      </c>
      <c r="G111" s="10"/>
      <c r="H111" s="10"/>
      <c r="I111" s="10"/>
    </row>
    <row r="112" spans="1:9" ht="51" x14ac:dyDescent="0.2">
      <c r="A112" s="26" t="s">
        <v>161</v>
      </c>
      <c r="B112" s="35" t="s">
        <v>245</v>
      </c>
      <c r="C112" s="34">
        <f>C113</f>
        <v>21058700</v>
      </c>
      <c r="D112" s="34">
        <f>D113</f>
        <v>21058700</v>
      </c>
      <c r="E112" s="34">
        <f>E113</f>
        <v>21058700</v>
      </c>
    </row>
    <row r="113" spans="1:5" ht="63.75" x14ac:dyDescent="0.2">
      <c r="A113" s="26" t="s">
        <v>162</v>
      </c>
      <c r="B113" s="35" t="s">
        <v>246</v>
      </c>
      <c r="C113" s="34">
        <f>15418700+5640000</f>
        <v>21058700</v>
      </c>
      <c r="D113" s="34">
        <f>15418700+5640000</f>
        <v>21058700</v>
      </c>
      <c r="E113" s="34">
        <f>15418700+5640000</f>
        <v>21058700</v>
      </c>
    </row>
    <row r="114" spans="1:5" ht="38.25" x14ac:dyDescent="0.2">
      <c r="A114" s="26" t="s">
        <v>251</v>
      </c>
      <c r="B114" s="35" t="s">
        <v>249</v>
      </c>
      <c r="C114" s="34">
        <f>C115</f>
        <v>528500</v>
      </c>
      <c r="D114" s="34">
        <f>D115</f>
        <v>0</v>
      </c>
      <c r="E114" s="34">
        <f>E115</f>
        <v>0</v>
      </c>
    </row>
    <row r="115" spans="1:5" ht="38.25" x14ac:dyDescent="0.2">
      <c r="A115" s="26" t="s">
        <v>252</v>
      </c>
      <c r="B115" s="35" t="s">
        <v>250</v>
      </c>
      <c r="C115" s="34">
        <v>528500</v>
      </c>
      <c r="D115" s="34">
        <v>0</v>
      </c>
      <c r="E115" s="34">
        <v>0</v>
      </c>
    </row>
    <row r="116" spans="1:5" ht="25.5" x14ac:dyDescent="0.2">
      <c r="A116" s="26" t="s">
        <v>230</v>
      </c>
      <c r="B116" s="35" t="s">
        <v>247</v>
      </c>
      <c r="C116" s="34">
        <f>C117</f>
        <v>2969300</v>
      </c>
      <c r="D116" s="34">
        <f>D117</f>
        <v>0</v>
      </c>
      <c r="E116" s="34">
        <f>E117</f>
        <v>0</v>
      </c>
    </row>
    <row r="117" spans="1:5" ht="25.5" x14ac:dyDescent="0.2">
      <c r="A117" s="26" t="s">
        <v>231</v>
      </c>
      <c r="B117" s="35" t="s">
        <v>248</v>
      </c>
      <c r="C117" s="34">
        <v>2969300</v>
      </c>
      <c r="D117" s="34">
        <v>0</v>
      </c>
      <c r="E117" s="34">
        <v>0</v>
      </c>
    </row>
    <row r="118" spans="1:5" ht="25.5" x14ac:dyDescent="0.2">
      <c r="A118" s="26" t="s">
        <v>253</v>
      </c>
      <c r="B118" s="35" t="s">
        <v>255</v>
      </c>
      <c r="C118" s="34">
        <f>C119</f>
        <v>11250700</v>
      </c>
      <c r="D118" s="34">
        <f>D119</f>
        <v>0</v>
      </c>
      <c r="E118" s="34">
        <f>E119</f>
        <v>0</v>
      </c>
    </row>
    <row r="119" spans="1:5" ht="25.5" x14ac:dyDescent="0.2">
      <c r="A119" s="26" t="s">
        <v>256</v>
      </c>
      <c r="B119" s="35" t="s">
        <v>254</v>
      </c>
      <c r="C119" s="34">
        <v>11250700</v>
      </c>
      <c r="D119" s="34">
        <v>0</v>
      </c>
      <c r="E119" s="34">
        <v>0</v>
      </c>
    </row>
    <row r="120" spans="1:5" x14ac:dyDescent="0.2">
      <c r="A120" s="26" t="s">
        <v>163</v>
      </c>
      <c r="B120" s="35" t="s">
        <v>258</v>
      </c>
      <c r="C120" s="34">
        <f>C121</f>
        <v>13222000</v>
      </c>
      <c r="D120" s="34">
        <f>D121</f>
        <v>7570500</v>
      </c>
      <c r="E120" s="34">
        <f>E121</f>
        <v>7570500</v>
      </c>
    </row>
    <row r="121" spans="1:5" x14ac:dyDescent="0.2">
      <c r="A121" s="26" t="s">
        <v>164</v>
      </c>
      <c r="B121" s="35" t="s">
        <v>257</v>
      </c>
      <c r="C121" s="34">
        <v>13222000</v>
      </c>
      <c r="D121" s="34">
        <v>7570500</v>
      </c>
      <c r="E121" s="34">
        <v>7570500</v>
      </c>
    </row>
    <row r="122" spans="1:5" x14ac:dyDescent="0.2">
      <c r="A122" s="26" t="s">
        <v>165</v>
      </c>
      <c r="B122" s="32" t="s">
        <v>261</v>
      </c>
      <c r="C122" s="34">
        <f>C123+C125+C127+C129+C131+C133+C135</f>
        <v>364158000</v>
      </c>
      <c r="D122" s="34">
        <f>D123+D125+D127+D129+D131+D133+D135</f>
        <v>364344500</v>
      </c>
      <c r="E122" s="34">
        <f>E123+E125+E127+E129+E131+E133+E135</f>
        <v>364384100</v>
      </c>
    </row>
    <row r="123" spans="1:5" ht="25.5" x14ac:dyDescent="0.2">
      <c r="A123" s="26" t="s">
        <v>166</v>
      </c>
      <c r="B123" s="35" t="s">
        <v>260</v>
      </c>
      <c r="C123" s="34">
        <f>C124</f>
        <v>335010100</v>
      </c>
      <c r="D123" s="34">
        <f>D124</f>
        <v>335111600</v>
      </c>
      <c r="E123" s="34">
        <f>E124</f>
        <v>335111600</v>
      </c>
    </row>
    <row r="124" spans="1:5" ht="25.5" x14ac:dyDescent="0.2">
      <c r="A124" s="26" t="s">
        <v>167</v>
      </c>
      <c r="B124" s="35" t="s">
        <v>259</v>
      </c>
      <c r="C124" s="34">
        <v>335010100</v>
      </c>
      <c r="D124" s="34">
        <v>335111600</v>
      </c>
      <c r="E124" s="34">
        <v>335111600</v>
      </c>
    </row>
    <row r="125" spans="1:5" ht="51" x14ac:dyDescent="0.2">
      <c r="A125" s="26" t="s">
        <v>168</v>
      </c>
      <c r="B125" s="35" t="s">
        <v>263</v>
      </c>
      <c r="C125" s="34">
        <f>C126</f>
        <v>5575000</v>
      </c>
      <c r="D125" s="34">
        <f>D126</f>
        <v>5575000</v>
      </c>
      <c r="E125" s="34">
        <f>E126</f>
        <v>5575000</v>
      </c>
    </row>
    <row r="126" spans="1:5" ht="51" x14ac:dyDescent="0.2">
      <c r="A126" s="26" t="s">
        <v>169</v>
      </c>
      <c r="B126" s="35" t="s">
        <v>262</v>
      </c>
      <c r="C126" s="34">
        <v>5575000</v>
      </c>
      <c r="D126" s="34">
        <v>5575000</v>
      </c>
      <c r="E126" s="34">
        <v>5575000</v>
      </c>
    </row>
    <row r="127" spans="1:5" ht="51" x14ac:dyDescent="0.2">
      <c r="A127" s="26" t="s">
        <v>170</v>
      </c>
      <c r="B127" s="35" t="s">
        <v>264</v>
      </c>
      <c r="C127" s="34">
        <f>C128</f>
        <v>19304000</v>
      </c>
      <c r="D127" s="34">
        <f>D128</f>
        <v>19304000</v>
      </c>
      <c r="E127" s="34">
        <f>E128</f>
        <v>19304000</v>
      </c>
    </row>
    <row r="128" spans="1:5" ht="51" x14ac:dyDescent="0.2">
      <c r="A128" s="26" t="s">
        <v>171</v>
      </c>
      <c r="B128" s="35" t="s">
        <v>265</v>
      </c>
      <c r="C128" s="34">
        <v>19304000</v>
      </c>
      <c r="D128" s="34">
        <v>19304000</v>
      </c>
      <c r="E128" s="34">
        <v>19304000</v>
      </c>
    </row>
    <row r="129" spans="1:5" ht="38.25" x14ac:dyDescent="0.2">
      <c r="A129" s="26" t="s">
        <v>189</v>
      </c>
      <c r="B129" s="35" t="s">
        <v>266</v>
      </c>
      <c r="C129" s="34">
        <f>C130</f>
        <v>61000</v>
      </c>
      <c r="D129" s="34">
        <f>D130</f>
        <v>68000</v>
      </c>
      <c r="E129" s="34">
        <f>E130</f>
        <v>78000</v>
      </c>
    </row>
    <row r="130" spans="1:5" ht="38.25" x14ac:dyDescent="0.2">
      <c r="A130" s="27" t="s">
        <v>190</v>
      </c>
      <c r="B130" s="37" t="s">
        <v>267</v>
      </c>
      <c r="C130" s="38">
        <v>61000</v>
      </c>
      <c r="D130" s="38">
        <v>68000</v>
      </c>
      <c r="E130" s="38">
        <v>78000</v>
      </c>
    </row>
    <row r="131" spans="1:5" ht="25.5" x14ac:dyDescent="0.2">
      <c r="A131" s="25" t="s">
        <v>172</v>
      </c>
      <c r="B131" s="8" t="s">
        <v>268</v>
      </c>
      <c r="C131" s="34">
        <f>C132</f>
        <v>522600</v>
      </c>
      <c r="D131" s="34">
        <f>D132</f>
        <v>542500</v>
      </c>
      <c r="E131" s="34">
        <f>E132</f>
        <v>564200</v>
      </c>
    </row>
    <row r="132" spans="1:5" ht="38.25" x14ac:dyDescent="0.2">
      <c r="A132" s="25" t="s">
        <v>173</v>
      </c>
      <c r="B132" s="8" t="s">
        <v>269</v>
      </c>
      <c r="C132" s="36">
        <v>522600</v>
      </c>
      <c r="D132" s="36">
        <v>542500</v>
      </c>
      <c r="E132" s="36">
        <v>564200</v>
      </c>
    </row>
    <row r="133" spans="1:5" ht="25.5" x14ac:dyDescent="0.2">
      <c r="A133" s="25" t="s">
        <v>174</v>
      </c>
      <c r="B133" s="8" t="s">
        <v>270</v>
      </c>
      <c r="C133" s="36">
        <f>C134</f>
        <v>1985800</v>
      </c>
      <c r="D133" s="36">
        <f>D134</f>
        <v>1985800</v>
      </c>
      <c r="E133" s="36">
        <f>E134</f>
        <v>1985800</v>
      </c>
    </row>
    <row r="134" spans="1:5" ht="25.5" x14ac:dyDescent="0.2">
      <c r="A134" s="25" t="s">
        <v>175</v>
      </c>
      <c r="B134" s="8" t="s">
        <v>271</v>
      </c>
      <c r="C134" s="36">
        <v>1985800</v>
      </c>
      <c r="D134" s="36">
        <v>1985800</v>
      </c>
      <c r="E134" s="36">
        <v>1985800</v>
      </c>
    </row>
    <row r="135" spans="1:5" x14ac:dyDescent="0.2">
      <c r="A135" s="25" t="s">
        <v>176</v>
      </c>
      <c r="B135" s="8" t="s">
        <v>272</v>
      </c>
      <c r="C135" s="36">
        <f>C136</f>
        <v>1699500</v>
      </c>
      <c r="D135" s="36">
        <f>D136</f>
        <v>1757600</v>
      </c>
      <c r="E135" s="36">
        <f>E136</f>
        <v>1765500</v>
      </c>
    </row>
    <row r="136" spans="1:5" x14ac:dyDescent="0.2">
      <c r="A136" s="25" t="s">
        <v>177</v>
      </c>
      <c r="B136" s="8" t="s">
        <v>273</v>
      </c>
      <c r="C136" s="36">
        <v>1699500</v>
      </c>
      <c r="D136" s="36">
        <v>1757600</v>
      </c>
      <c r="E136" s="36">
        <v>1765500</v>
      </c>
    </row>
    <row r="137" spans="1:5" x14ac:dyDescent="0.2">
      <c r="A137" s="31" t="s">
        <v>235</v>
      </c>
      <c r="B137" s="32" t="s">
        <v>236</v>
      </c>
      <c r="C137" s="14">
        <f t="shared" ref="C137:E138" si="13">C138</f>
        <v>151900</v>
      </c>
      <c r="D137" s="13">
        <f t="shared" si="13"/>
        <v>0</v>
      </c>
      <c r="E137" s="14">
        <f t="shared" si="13"/>
        <v>0</v>
      </c>
    </row>
    <row r="138" spans="1:5" x14ac:dyDescent="0.2">
      <c r="A138" s="25" t="s">
        <v>234</v>
      </c>
      <c r="B138" s="8" t="s">
        <v>238</v>
      </c>
      <c r="C138" s="39">
        <f t="shared" si="13"/>
        <v>151900</v>
      </c>
      <c r="D138" s="39">
        <f t="shared" si="13"/>
        <v>0</v>
      </c>
      <c r="E138" s="39">
        <f t="shared" si="13"/>
        <v>0</v>
      </c>
    </row>
    <row r="139" spans="1:5" x14ac:dyDescent="0.2">
      <c r="A139" s="25" t="s">
        <v>234</v>
      </c>
      <c r="B139" s="8" t="s">
        <v>237</v>
      </c>
      <c r="C139" s="39">
        <f>151892+8</f>
        <v>151900</v>
      </c>
      <c r="D139" s="39">
        <v>0</v>
      </c>
      <c r="E139" s="39">
        <v>0</v>
      </c>
    </row>
    <row r="140" spans="1:5" ht="25.5" x14ac:dyDescent="0.2">
      <c r="A140" s="40" t="s">
        <v>233</v>
      </c>
      <c r="B140" s="2" t="s">
        <v>232</v>
      </c>
      <c r="C140" s="63">
        <f>C104+C9</f>
        <v>1047925400</v>
      </c>
      <c r="D140" s="63">
        <f t="shared" ref="D140:E140" si="14">D104+D9</f>
        <v>978275240</v>
      </c>
      <c r="E140" s="63">
        <f t="shared" si="14"/>
        <v>917145170</v>
      </c>
    </row>
    <row r="141" spans="1:5" x14ac:dyDescent="0.2">
      <c r="A141" s="1"/>
      <c r="B141" s="1"/>
      <c r="C141" s="1"/>
      <c r="D141" s="1"/>
      <c r="E141" s="1"/>
    </row>
    <row r="142" spans="1:5" x14ac:dyDescent="0.2">
      <c r="A142" s="1"/>
      <c r="B142" s="1"/>
      <c r="C142" s="1"/>
      <c r="D142" s="1"/>
      <c r="E142" s="1"/>
    </row>
    <row r="143" spans="1:5" x14ac:dyDescent="0.2">
      <c r="A143" s="1"/>
      <c r="B143" s="1"/>
      <c r="C143" s="1"/>
      <c r="D143" s="1"/>
      <c r="E143" s="1"/>
    </row>
    <row r="144" spans="1:5" x14ac:dyDescent="0.2">
      <c r="A144" s="1"/>
      <c r="B144" s="1"/>
      <c r="C144" s="1"/>
      <c r="D144" s="1"/>
      <c r="E144" s="1"/>
    </row>
    <row r="145" spans="1:5" x14ac:dyDescent="0.2">
      <c r="A145" s="1"/>
      <c r="B145" s="1"/>
      <c r="C145" s="1"/>
      <c r="D145" s="1"/>
      <c r="E145" s="1"/>
    </row>
    <row r="146" spans="1:5" x14ac:dyDescent="0.2">
      <c r="A146" s="1"/>
      <c r="B146" s="1"/>
      <c r="C146" s="1"/>
      <c r="D146" s="1"/>
      <c r="E146" s="1"/>
    </row>
    <row r="147" spans="1:5" x14ac:dyDescent="0.2">
      <c r="A147" s="1"/>
      <c r="B147" s="1"/>
      <c r="C147" s="1"/>
      <c r="D147" s="1"/>
      <c r="E147" s="1"/>
    </row>
    <row r="148" spans="1:5" x14ac:dyDescent="0.2">
      <c r="A148" s="1"/>
      <c r="B148" s="1"/>
      <c r="C148" s="1"/>
      <c r="D148" s="1"/>
      <c r="E148" s="1"/>
    </row>
    <row r="149" spans="1:5" x14ac:dyDescent="0.2">
      <c r="A149" s="1"/>
      <c r="B149" s="1"/>
      <c r="C149" s="1"/>
      <c r="D149" s="1"/>
      <c r="E149" s="1"/>
    </row>
    <row r="150" spans="1:5" x14ac:dyDescent="0.2">
      <c r="A150" s="1"/>
      <c r="B150" s="1"/>
      <c r="C150" s="1"/>
      <c r="D150" s="1"/>
      <c r="E150" s="1"/>
    </row>
    <row r="151" spans="1:5" x14ac:dyDescent="0.2">
      <c r="A151" s="1"/>
      <c r="B151" s="1"/>
      <c r="C151" s="1"/>
      <c r="D151" s="1"/>
      <c r="E151" s="1"/>
    </row>
    <row r="152" spans="1:5" x14ac:dyDescent="0.2">
      <c r="A152" s="1"/>
      <c r="B152" s="1"/>
      <c r="C152" s="1"/>
      <c r="D152" s="1"/>
      <c r="E152" s="1"/>
    </row>
    <row r="153" spans="1:5" x14ac:dyDescent="0.2">
      <c r="A153" s="1"/>
      <c r="B153" s="1"/>
      <c r="C153" s="1"/>
      <c r="D153" s="1"/>
      <c r="E153" s="1"/>
    </row>
    <row r="154" spans="1:5" x14ac:dyDescent="0.2">
      <c r="A154" s="1"/>
      <c r="B154" s="1"/>
      <c r="C154" s="1"/>
      <c r="D154" s="1"/>
      <c r="E154" s="1"/>
    </row>
    <row r="155" spans="1:5" x14ac:dyDescent="0.2">
      <c r="A155" s="1"/>
      <c r="B155" s="1"/>
      <c r="C155" s="1"/>
      <c r="D155" s="1"/>
      <c r="E155" s="1"/>
    </row>
    <row r="156" spans="1:5" x14ac:dyDescent="0.2">
      <c r="A156" s="1"/>
      <c r="B156" s="1"/>
      <c r="C156" s="1"/>
      <c r="D156" s="1"/>
      <c r="E156" s="1"/>
    </row>
    <row r="157" spans="1:5" x14ac:dyDescent="0.2">
      <c r="A157" s="1"/>
      <c r="B157" s="1"/>
      <c r="C157" s="1"/>
      <c r="D157" s="1"/>
      <c r="E157" s="1"/>
    </row>
    <row r="158" spans="1:5" x14ac:dyDescent="0.2">
      <c r="A158" s="1"/>
      <c r="B158" s="1"/>
      <c r="C158" s="1"/>
      <c r="D158" s="1"/>
      <c r="E158" s="1"/>
    </row>
    <row r="159" spans="1:5" x14ac:dyDescent="0.2">
      <c r="A159" s="1"/>
      <c r="B159" s="1"/>
      <c r="C159" s="1"/>
      <c r="D159" s="1"/>
      <c r="E159" s="1"/>
    </row>
    <row r="160" spans="1:5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  <row r="163" spans="1:5" x14ac:dyDescent="0.2">
      <c r="A163" s="1"/>
      <c r="B163" s="1"/>
      <c r="C163" s="1"/>
      <c r="D163" s="1"/>
      <c r="E163" s="1"/>
    </row>
    <row r="164" spans="1:5" x14ac:dyDescent="0.2">
      <c r="A164" s="1"/>
      <c r="B164" s="1"/>
      <c r="C164" s="1"/>
      <c r="D164" s="1"/>
      <c r="E164" s="1"/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</sheetData>
  <mergeCells count="1">
    <mergeCell ref="A5:E5"/>
  </mergeCells>
  <phoneticPr fontId="1" type="noConversion"/>
  <pageMargins left="0.82677165354330717" right="0.43307086614173229" top="0.55118110236220474" bottom="0.55118110236220474" header="0.31496062992125984" footer="0.31496062992125984"/>
  <pageSetup paperSize="8" fitToHeight="0" orientation="portrait" r:id="rId1"/>
  <headerFooter alignWithMargins="0"/>
  <ignoredErrors>
    <ignoredError sqref="B9:B26 A8:B8 C8:E8 B99:B106 B47:B79 B27:B45 B46 B80:B98 B137:B139 B107:B110 B111:B113 B116:B117 B114:B115 B118:B119" numberStoredAsText="1"/>
    <ignoredError sqref="C64:E64 C38:D38 C72 E38 C113:E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2018-12-12T06:13:46Z</cp:lastPrinted>
  <dcterms:created xsi:type="dcterms:W3CDTF">2017-10-06T09:25:18Z</dcterms:created>
  <dcterms:modified xsi:type="dcterms:W3CDTF">2018-12-19T06:35:25Z</dcterms:modified>
</cp:coreProperties>
</file>