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F94A6C3A-5482-4EF7-8088-E2C6313F8469}" xr6:coauthVersionLast="43" xr6:coauthVersionMax="43" xr10:uidLastSave="{00000000-0000-0000-0000-000000000000}"/>
  <bookViews>
    <workbookView xWindow="-120" yWindow="-120" windowWidth="29040" windowHeight="15990" xr2:uid="{00000000-000D-0000-FFFF-FFFF00000000}"/>
  </bookViews>
  <sheets>
    <sheet name="Доходы бюджета" sheetId="1" r:id="rId1"/>
  </sheets>
  <definedNames>
    <definedName name="__bookmark_1">'Доходы бюджета'!#REF!</definedName>
    <definedName name="__bookmark_10">#REF!</definedName>
    <definedName name="__bookmark_13">#REF!</definedName>
    <definedName name="__bookmark_15">#REF!</definedName>
    <definedName name="__bookmark_27">#REF!</definedName>
    <definedName name="__bookmark_7">'Доходы бюджета'!$A$3:$E$193</definedName>
    <definedName name="_xlnm.Print_Titles" localSheetId="0">'Доходы бюджета'!$3:$5</definedName>
  </definedNames>
  <calcPr calcId="181029"/>
</workbook>
</file>

<file path=xl/calcChain.xml><?xml version="1.0" encoding="utf-8"?>
<calcChain xmlns="http://schemas.openxmlformats.org/spreadsheetml/2006/main">
  <c r="D29" i="1" l="1"/>
  <c r="D26" i="1"/>
  <c r="G45" i="1"/>
  <c r="F45" i="1"/>
  <c r="E45" i="1"/>
  <c r="D45" i="1"/>
  <c r="G44" i="1"/>
  <c r="F44" i="1"/>
  <c r="E44" i="1"/>
  <c r="D44" i="1"/>
  <c r="D64" i="1"/>
  <c r="D63" i="1" s="1"/>
  <c r="G90" i="1"/>
  <c r="F90" i="1"/>
  <c r="E90" i="1"/>
  <c r="D90" i="1"/>
  <c r="G89" i="1"/>
  <c r="F89" i="1"/>
  <c r="E89" i="1"/>
  <c r="D89" i="1"/>
  <c r="G122" i="1"/>
  <c r="F122" i="1"/>
  <c r="E122" i="1"/>
  <c r="G118" i="1"/>
  <c r="F118" i="1"/>
  <c r="E118" i="1"/>
  <c r="G116" i="1"/>
  <c r="F116" i="1"/>
  <c r="E116" i="1"/>
  <c r="G114" i="1"/>
  <c r="F114" i="1"/>
  <c r="E114" i="1"/>
  <c r="G111" i="1"/>
  <c r="G110" i="1" s="1"/>
  <c r="F111" i="1"/>
  <c r="E111" i="1"/>
  <c r="E110" i="1" s="1"/>
  <c r="F110" i="1"/>
  <c r="G105" i="1"/>
  <c r="F105" i="1"/>
  <c r="E105" i="1"/>
  <c r="G103" i="1"/>
  <c r="G102" i="1" s="1"/>
  <c r="F103" i="1"/>
  <c r="E103" i="1"/>
  <c r="E102" i="1" s="1"/>
  <c r="F102" i="1"/>
  <c r="G100" i="1"/>
  <c r="F100" i="1"/>
  <c r="E100" i="1"/>
  <c r="G97" i="1"/>
  <c r="F97" i="1"/>
  <c r="E97" i="1"/>
  <c r="G93" i="1"/>
  <c r="F93" i="1"/>
  <c r="E93" i="1"/>
  <c r="D122" i="1"/>
  <c r="D118" i="1"/>
  <c r="D114" i="1"/>
  <c r="C114" i="1"/>
  <c r="D116" i="1"/>
  <c r="C103" i="1"/>
  <c r="C102" i="1" s="1"/>
  <c r="D103" i="1"/>
  <c r="D102" i="1" s="1"/>
  <c r="D110" i="1"/>
  <c r="D111" i="1"/>
  <c r="C111" i="1"/>
  <c r="C110" i="1" s="1"/>
  <c r="D105" i="1"/>
  <c r="C105" i="1"/>
  <c r="D100" i="1"/>
  <c r="C100" i="1"/>
  <c r="D97" i="1"/>
  <c r="C97" i="1"/>
  <c r="D93" i="1"/>
  <c r="C93" i="1"/>
  <c r="G157" i="1"/>
  <c r="F157" i="1"/>
  <c r="E157" i="1"/>
  <c r="G159" i="1"/>
  <c r="F159" i="1"/>
  <c r="E159" i="1"/>
  <c r="G162" i="1"/>
  <c r="F162" i="1"/>
  <c r="E162" i="1"/>
  <c r="D208" i="1"/>
  <c r="D207" i="1" s="1"/>
  <c r="D205" i="1"/>
  <c r="D204" i="1" s="1"/>
  <c r="D178" i="1"/>
  <c r="D166" i="1"/>
  <c r="D155" i="1"/>
  <c r="C159" i="1"/>
  <c r="C157" i="1"/>
  <c r="C154" i="1" s="1"/>
  <c r="C155" i="1"/>
  <c r="D159" i="1"/>
  <c r="D157" i="1"/>
  <c r="D154" i="1" l="1"/>
  <c r="C208" i="1" l="1"/>
  <c r="C207" i="1" s="1"/>
  <c r="C176" i="1" l="1"/>
  <c r="G202" i="1" l="1"/>
  <c r="F202" i="1"/>
  <c r="F199" i="1" s="1"/>
  <c r="E202" i="1"/>
  <c r="D202" i="1"/>
  <c r="C202" i="1"/>
  <c r="G200" i="1"/>
  <c r="G199" i="1" s="1"/>
  <c r="F200" i="1"/>
  <c r="E200" i="1"/>
  <c r="E199" i="1" s="1"/>
  <c r="D200" i="1"/>
  <c r="C200" i="1"/>
  <c r="G197" i="1"/>
  <c r="F197" i="1"/>
  <c r="E197" i="1"/>
  <c r="D197" i="1"/>
  <c r="C197" i="1"/>
  <c r="G195" i="1"/>
  <c r="F195" i="1"/>
  <c r="E195" i="1"/>
  <c r="D195" i="1"/>
  <c r="C195" i="1"/>
  <c r="G193" i="1"/>
  <c r="F193" i="1"/>
  <c r="E193" i="1"/>
  <c r="D193" i="1"/>
  <c r="C193" i="1"/>
  <c r="G191" i="1"/>
  <c r="F191" i="1"/>
  <c r="E191" i="1"/>
  <c r="D191" i="1"/>
  <c r="C191" i="1"/>
  <c r="G189" i="1"/>
  <c r="F189" i="1"/>
  <c r="E189" i="1"/>
  <c r="D189" i="1"/>
  <c r="C189" i="1"/>
  <c r="G187" i="1"/>
  <c r="F187" i="1"/>
  <c r="E187" i="1"/>
  <c r="D187" i="1"/>
  <c r="C187" i="1"/>
  <c r="G185" i="1"/>
  <c r="F185" i="1"/>
  <c r="E185" i="1"/>
  <c r="D185" i="1"/>
  <c r="C185" i="1"/>
  <c r="G182" i="1"/>
  <c r="F182" i="1"/>
  <c r="E182" i="1"/>
  <c r="D182" i="1"/>
  <c r="C182" i="1"/>
  <c r="G180" i="1"/>
  <c r="F180" i="1"/>
  <c r="E180" i="1"/>
  <c r="D180" i="1"/>
  <c r="G176" i="1"/>
  <c r="F176" i="1"/>
  <c r="E176" i="1"/>
  <c r="D176" i="1"/>
  <c r="G174" i="1"/>
  <c r="F174" i="1"/>
  <c r="E174" i="1"/>
  <c r="D174" i="1"/>
  <c r="C174" i="1"/>
  <c r="G172" i="1"/>
  <c r="F172" i="1"/>
  <c r="E172" i="1"/>
  <c r="D172" i="1"/>
  <c r="C172" i="1"/>
  <c r="G170" i="1"/>
  <c r="F170" i="1"/>
  <c r="E170" i="1"/>
  <c r="D170" i="1"/>
  <c r="C170" i="1"/>
  <c r="G168" i="1"/>
  <c r="F168" i="1"/>
  <c r="E168" i="1"/>
  <c r="D168" i="1"/>
  <c r="C168" i="1"/>
  <c r="C166" i="1"/>
  <c r="G164" i="1"/>
  <c r="G161" i="1" s="1"/>
  <c r="F164" i="1"/>
  <c r="E164" i="1"/>
  <c r="E161" i="1" s="1"/>
  <c r="D164" i="1"/>
  <c r="C164" i="1"/>
  <c r="D162" i="1"/>
  <c r="C162" i="1"/>
  <c r="C161" i="1" s="1"/>
  <c r="G155" i="1"/>
  <c r="F155" i="1"/>
  <c r="F154" i="1" s="1"/>
  <c r="E155" i="1"/>
  <c r="G154" i="1"/>
  <c r="E154" i="1"/>
  <c r="G150" i="1"/>
  <c r="F150" i="1"/>
  <c r="F147" i="1" s="1"/>
  <c r="E150" i="1"/>
  <c r="D150" i="1"/>
  <c r="C150" i="1"/>
  <c r="G148" i="1"/>
  <c r="F148" i="1"/>
  <c r="E148" i="1"/>
  <c r="D148" i="1"/>
  <c r="C148" i="1"/>
  <c r="G145" i="1"/>
  <c r="F145" i="1"/>
  <c r="E145" i="1"/>
  <c r="D145" i="1"/>
  <c r="C145" i="1"/>
  <c r="G143" i="1"/>
  <c r="F143" i="1"/>
  <c r="E143" i="1"/>
  <c r="D143" i="1"/>
  <c r="C143" i="1"/>
  <c r="G141" i="1"/>
  <c r="F141" i="1"/>
  <c r="E141" i="1"/>
  <c r="D141" i="1"/>
  <c r="C141" i="1"/>
  <c r="G139" i="1"/>
  <c r="F139" i="1"/>
  <c r="E139" i="1"/>
  <c r="D139" i="1"/>
  <c r="C139" i="1"/>
  <c r="G137" i="1"/>
  <c r="F137" i="1"/>
  <c r="E137" i="1"/>
  <c r="D137" i="1"/>
  <c r="C137" i="1"/>
  <c r="G135" i="1"/>
  <c r="F135" i="1"/>
  <c r="E135" i="1"/>
  <c r="D135" i="1"/>
  <c r="C135" i="1"/>
  <c r="G133" i="1"/>
  <c r="F133" i="1"/>
  <c r="E133" i="1"/>
  <c r="D133" i="1"/>
  <c r="C133" i="1"/>
  <c r="G131" i="1"/>
  <c r="F131" i="1"/>
  <c r="E131" i="1"/>
  <c r="D131" i="1"/>
  <c r="C131" i="1"/>
  <c r="G129" i="1"/>
  <c r="F129" i="1"/>
  <c r="E129" i="1"/>
  <c r="D129" i="1"/>
  <c r="C129" i="1"/>
  <c r="G127" i="1"/>
  <c r="F127" i="1"/>
  <c r="E127" i="1"/>
  <c r="D127" i="1"/>
  <c r="C127" i="1"/>
  <c r="G125" i="1"/>
  <c r="F125" i="1"/>
  <c r="E125" i="1"/>
  <c r="D125" i="1"/>
  <c r="C125" i="1"/>
  <c r="C90" i="1"/>
  <c r="C89" i="1" s="1"/>
  <c r="G87" i="1"/>
  <c r="G86" i="1" s="1"/>
  <c r="F87" i="1"/>
  <c r="F86" i="1" s="1"/>
  <c r="E87" i="1"/>
  <c r="E86" i="1" s="1"/>
  <c r="D87" i="1"/>
  <c r="D86" i="1" s="1"/>
  <c r="C87" i="1"/>
  <c r="C86" i="1" s="1"/>
  <c r="G84" i="1"/>
  <c r="G83" i="1" s="1"/>
  <c r="G82" i="1" s="1"/>
  <c r="F84" i="1"/>
  <c r="F83" i="1" s="1"/>
  <c r="E84" i="1"/>
  <c r="E83" i="1" s="1"/>
  <c r="E82" i="1" s="1"/>
  <c r="D84" i="1"/>
  <c r="D83" i="1" s="1"/>
  <c r="C84" i="1"/>
  <c r="C83" i="1" s="1"/>
  <c r="C82" i="1" s="1"/>
  <c r="G80" i="1"/>
  <c r="G79" i="1" s="1"/>
  <c r="F80" i="1"/>
  <c r="E80" i="1"/>
  <c r="E79" i="1" s="1"/>
  <c r="E78" i="1" s="1"/>
  <c r="D80" i="1"/>
  <c r="D79" i="1" s="1"/>
  <c r="D78" i="1" s="1"/>
  <c r="C80" i="1"/>
  <c r="C79" i="1" s="1"/>
  <c r="C78" i="1" s="1"/>
  <c r="F79" i="1"/>
  <c r="F78" i="1" s="1"/>
  <c r="G78" i="1"/>
  <c r="G77" i="1"/>
  <c r="F77" i="1"/>
  <c r="E77" i="1"/>
  <c r="G76" i="1"/>
  <c r="F76" i="1"/>
  <c r="E76" i="1"/>
  <c r="D75" i="1"/>
  <c r="D72" i="1" s="1"/>
  <c r="D71" i="1" s="1"/>
  <c r="C75" i="1"/>
  <c r="C72" i="1" s="1"/>
  <c r="C71" i="1" s="1"/>
  <c r="G74" i="1"/>
  <c r="F74" i="1"/>
  <c r="E74" i="1"/>
  <c r="G73" i="1"/>
  <c r="F73" i="1"/>
  <c r="E73" i="1"/>
  <c r="G69" i="1"/>
  <c r="G68" i="1" s="1"/>
  <c r="F69" i="1"/>
  <c r="E69" i="1"/>
  <c r="E68" i="1" s="1"/>
  <c r="D69" i="1"/>
  <c r="D68" i="1" s="1"/>
  <c r="C69" i="1"/>
  <c r="C68" i="1" s="1"/>
  <c r="F68" i="1"/>
  <c r="G66" i="1"/>
  <c r="F66" i="1"/>
  <c r="E66" i="1"/>
  <c r="D66" i="1"/>
  <c r="C66" i="1"/>
  <c r="C64" i="1"/>
  <c r="C63" i="1" s="1"/>
  <c r="G61" i="1"/>
  <c r="G60" i="1" s="1"/>
  <c r="G59" i="1" s="1"/>
  <c r="F61" i="1"/>
  <c r="E61" i="1"/>
  <c r="D61" i="1"/>
  <c r="C61" i="1"/>
  <c r="C60" i="1" s="1"/>
  <c r="G55" i="1"/>
  <c r="G51" i="1" s="1"/>
  <c r="F55" i="1"/>
  <c r="E55" i="1"/>
  <c r="E51" i="1" s="1"/>
  <c r="D55" i="1"/>
  <c r="D51" i="1" s="1"/>
  <c r="C55" i="1"/>
  <c r="C51" i="1" s="1"/>
  <c r="F51" i="1"/>
  <c r="G48" i="1"/>
  <c r="F48" i="1"/>
  <c r="E48" i="1"/>
  <c r="D48" i="1"/>
  <c r="C48" i="1"/>
  <c r="C45" i="1"/>
  <c r="C44" i="1" s="1"/>
  <c r="G42" i="1"/>
  <c r="F42" i="1"/>
  <c r="E42" i="1"/>
  <c r="E39" i="1" s="1"/>
  <c r="D42" i="1"/>
  <c r="C42" i="1"/>
  <c r="C39" i="1" s="1"/>
  <c r="C36" i="1" s="1"/>
  <c r="G40" i="1"/>
  <c r="F40" i="1"/>
  <c r="F39" i="1" s="1"/>
  <c r="E40" i="1"/>
  <c r="D40" i="1"/>
  <c r="C40" i="1"/>
  <c r="G39" i="1"/>
  <c r="G37" i="1"/>
  <c r="F37" i="1"/>
  <c r="E37" i="1"/>
  <c r="D37" i="1"/>
  <c r="C37" i="1"/>
  <c r="G34" i="1"/>
  <c r="F34" i="1"/>
  <c r="E34" i="1"/>
  <c r="D34" i="1"/>
  <c r="C34" i="1"/>
  <c r="G32" i="1"/>
  <c r="F32" i="1"/>
  <c r="E32" i="1"/>
  <c r="D32" i="1"/>
  <c r="C32" i="1"/>
  <c r="G29" i="1"/>
  <c r="F29" i="1"/>
  <c r="E29" i="1"/>
  <c r="C29" i="1"/>
  <c r="G26" i="1"/>
  <c r="F26" i="1"/>
  <c r="E26" i="1"/>
  <c r="C26" i="1"/>
  <c r="G24" i="1"/>
  <c r="G23" i="1" s="1"/>
  <c r="G22" i="1" s="1"/>
  <c r="F24" i="1"/>
  <c r="E24" i="1"/>
  <c r="D24" i="1"/>
  <c r="C24" i="1"/>
  <c r="G20" i="1"/>
  <c r="F20" i="1"/>
  <c r="E20" i="1"/>
  <c r="D20" i="1"/>
  <c r="C20" i="1"/>
  <c r="G18" i="1"/>
  <c r="F18" i="1"/>
  <c r="E18" i="1"/>
  <c r="D18" i="1"/>
  <c r="C18" i="1"/>
  <c r="G16" i="1"/>
  <c r="F16" i="1"/>
  <c r="E16" i="1"/>
  <c r="D16" i="1"/>
  <c r="C16" i="1"/>
  <c r="E15" i="1"/>
  <c r="E14" i="1" s="1"/>
  <c r="E13" i="1" s="1"/>
  <c r="E12" i="1" s="1"/>
  <c r="G14" i="1"/>
  <c r="F14" i="1"/>
  <c r="F13" i="1" s="1"/>
  <c r="F12" i="1" s="1"/>
  <c r="D14" i="1"/>
  <c r="C14" i="1"/>
  <c r="E11" i="1"/>
  <c r="E10" i="1"/>
  <c r="G8" i="1"/>
  <c r="F8" i="1"/>
  <c r="F7" i="1" s="1"/>
  <c r="D8" i="1"/>
  <c r="D7" i="1" s="1"/>
  <c r="C8" i="1"/>
  <c r="C7" i="1" s="1"/>
  <c r="G7" i="1"/>
  <c r="D39" i="1" l="1"/>
  <c r="E75" i="1"/>
  <c r="E72" i="1" s="1"/>
  <c r="E71" i="1" s="1"/>
  <c r="G75" i="1"/>
  <c r="G72" i="1" s="1"/>
  <c r="G71" i="1" s="1"/>
  <c r="F75" i="1"/>
  <c r="C124" i="1"/>
  <c r="C92" i="1" s="1"/>
  <c r="E124" i="1"/>
  <c r="E92" i="1" s="1"/>
  <c r="G124" i="1"/>
  <c r="G92" i="1" s="1"/>
  <c r="F124" i="1"/>
  <c r="F92" i="1" s="1"/>
  <c r="D161" i="1"/>
  <c r="F161" i="1"/>
  <c r="F153" i="1" s="1"/>
  <c r="F152" i="1" s="1"/>
  <c r="F184" i="1"/>
  <c r="D47" i="1"/>
  <c r="D82" i="1"/>
  <c r="F82" i="1"/>
  <c r="D124" i="1"/>
  <c r="D92" i="1" s="1"/>
  <c r="D199" i="1"/>
  <c r="C199" i="1"/>
  <c r="E8" i="1"/>
  <c r="E7" i="1" s="1"/>
  <c r="D13" i="1"/>
  <c r="D12" i="1" s="1"/>
  <c r="D23" i="1"/>
  <c r="D22" i="1" s="1"/>
  <c r="F23" i="1"/>
  <c r="F22" i="1" s="1"/>
  <c r="C23" i="1"/>
  <c r="C22" i="1" s="1"/>
  <c r="E23" i="1"/>
  <c r="E22" i="1" s="1"/>
  <c r="G36" i="1"/>
  <c r="D147" i="1"/>
  <c r="D184" i="1"/>
  <c r="E36" i="1"/>
  <c r="C59" i="1"/>
  <c r="C13" i="1"/>
  <c r="C12" i="1" s="1"/>
  <c r="G13" i="1"/>
  <c r="G12" i="1" s="1"/>
  <c r="D36" i="1"/>
  <c r="F36" i="1"/>
  <c r="C47" i="1"/>
  <c r="E47" i="1"/>
  <c r="G47" i="1"/>
  <c r="F47" i="1"/>
  <c r="D60" i="1"/>
  <c r="D59" i="1" s="1"/>
  <c r="F60" i="1"/>
  <c r="F59" i="1" s="1"/>
  <c r="E60" i="1"/>
  <c r="E59" i="1" s="1"/>
  <c r="C147" i="1"/>
  <c r="E147" i="1"/>
  <c r="G147" i="1"/>
  <c r="C184" i="1"/>
  <c r="C153" i="1" s="1"/>
  <c r="C152" i="1" s="1"/>
  <c r="E184" i="1"/>
  <c r="E153" i="1" s="1"/>
  <c r="E152" i="1" s="1"/>
  <c r="G184" i="1"/>
  <c r="F72" i="1"/>
  <c r="F71" i="1" s="1"/>
  <c r="F6" i="1" s="1"/>
  <c r="G153" i="1"/>
  <c r="G152" i="1" s="1"/>
  <c r="C6" i="1" l="1"/>
  <c r="C210" i="1" s="1"/>
  <c r="E6" i="1"/>
  <c r="E210" i="1" s="1"/>
  <c r="F210" i="1"/>
  <c r="D153" i="1"/>
  <c r="D152" i="1" s="1"/>
  <c r="G6" i="1"/>
  <c r="G210" i="1" s="1"/>
  <c r="D6" i="1"/>
  <c r="D210" i="1" l="1"/>
</calcChain>
</file>

<file path=xl/sharedStrings.xml><?xml version="1.0" encoding="utf-8"?>
<sst xmlns="http://schemas.openxmlformats.org/spreadsheetml/2006/main" count="426" uniqueCount="422">
  <si>
    <t>Наименование показателя</t>
  </si>
  <si>
    <t>5</t>
  </si>
  <si>
    <t>(в руб.)</t>
  </si>
  <si>
    <t>Код дохода по бюджетной классификации</t>
  </si>
  <si>
    <t>1</t>
  </si>
  <si>
    <t>2</t>
  </si>
  <si>
    <t>3</t>
  </si>
  <si>
    <t>4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</si>
  <si>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</si>
  <si>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</si>
  <si>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</si>
  <si>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</si>
  <si>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</si>
  <si>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</si>
  <si>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</si>
  <si>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</si>
  <si>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</si>
  <si>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</si>
  <si>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</si>
  <si>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</si>
  <si>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</si>
  <si>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</si>
  <si>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</si>
  <si>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</si>
  <si>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</si>
  <si>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</si>
  <si>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</si>
  <si>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</si>
  <si>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</si>
  <si>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</si>
  <si>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</si>
  <si>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</si>
  <si>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</si>
  <si>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</si>
  <si>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</si>
  <si>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</si>
  <si>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</si>
  <si>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</si>
  <si>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</si>
  <si>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</si>
  <si>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</si>
  <si>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</si>
  <si>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</si>
  <si>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</si>
  <si>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</si>
  <si>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</si>
  <si>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</si>
  <si>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</si>
  <si>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</si>
  <si>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</si>
  <si>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</si>
  <si>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</si>
  <si>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</si>
  <si>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</si>
  <si>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</si>
  <si>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</si>
  <si>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</si>
  <si>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</si>
  <si>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</si>
  <si>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</si>
  <si>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</si>
  <si>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</si>
  <si>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</si>
  <si>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</si>
  <si>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</si>
  <si>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</si>
  <si>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</si>
  <si>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</si>
  <si>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</si>
  <si>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</si>
  <si>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</si>
  <si>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</si>
  <si>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</si>
  <si>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</si>
  <si>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</si>
  <si>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</si>
  <si>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</si>
  <si>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</si>
  <si>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</si>
  <si>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</si>
  <si>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</si>
  <si>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</si>
  <si>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</si>
  <si>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</si>
  <si>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</si>
  <si>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</si>
  <si>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</si>
  <si>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</si>
  <si>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</si>
  <si>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</si>
  <si>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</si>
  <si>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</si>
  <si>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</si>
  <si>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</si>
  <si>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</si>
  <si>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</si>
  <si>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</si>
  <si>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</si>
  <si>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</si>
  <si>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</si>
  <si>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</si>
  <si>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</si>
  <si>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</si>
  <si>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</si>
  <si>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</si>
  <si>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</si>
  <si>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</si>
  <si>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</si>
  <si>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</si>
  <si>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</si>
  <si>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</si>
  <si>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</si>
  <si>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</si>
  <si>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</si>
  <si>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</si>
  <si>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</si>
  <si>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</si>
  <si>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</si>
  <si>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</si>
  <si>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</si>
  <si>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</si>
  <si>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</si>
  <si>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</si>
  <si>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</si>
  <si>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</si>
  <si>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</si>
  <si>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</si>
  <si>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</si>
  <si>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</si>
  <si>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</si>
  <si>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</si>
  <si>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</si>
  <si>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</si>
  <si>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</si>
  <si>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</si>
  <si>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</si>
  <si>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</si>
  <si>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</si>
  <si>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</si>
  <si>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</si>
  <si>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городских округов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</si>
  <si>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</si>
  <si>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</si>
  <si>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</si>
  <si>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</si>
  <si>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</si>
  <si>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</si>
  <si>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</si>
  <si>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</si>
  <si>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</si>
  <si>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</si>
  <si>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</si>
  <si>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</si>
  <si>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</si>
  <si>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</si>
  <si>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</si>
  <si>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00010807141010000110</t>
  </si>
  <si>
    <t>00010807100010000110</t>
  </si>
  <si>
    <t>00010807020010000110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</si>
  <si>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</si>
  <si>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2020 год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</si>
  <si>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</si>
  <si>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</si>
  <si>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2021 год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</si>
  <si>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</si>
  <si>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</si>
  <si>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</si>
  <si>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00010807140010000110</t>
  </si>
  <si>
    <t>00011201041010000120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</si>
  <si>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</si>
  <si>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00010807010010000110</t>
  </si>
  <si>
    <t>00011201040010000120</t>
  </si>
  <si>
    <t>Плата за размещение отходов производства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</si>
  <si>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</si>
  <si>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</si>
  <si>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X</t>
  </si>
  <si>
    <t>Доходы бюджета - ИТОГО, 
в том числе:</t>
  </si>
  <si>
    <t>00020210000000000150</t>
  </si>
  <si>
    <t>00020215001000000150</t>
  </si>
  <si>
    <t>00020215001040000150</t>
  </si>
  <si>
    <t>00020220000000000150</t>
  </si>
  <si>
    <t>00020225497000000150</t>
  </si>
  <si>
    <t>00020225497040000150</t>
  </si>
  <si>
    <t>00020225097000000150</t>
  </si>
  <si>
    <t>00020225097040000150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</si>
  <si>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</si>
  <si>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</si>
  <si>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</si>
  <si>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</si>
  <si>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00020229999040000150</t>
  </si>
  <si>
    <t>00020229999000000150</t>
  </si>
  <si>
    <t>00020230024040000150</t>
  </si>
  <si>
    <t>00020230024000000150</t>
  </si>
  <si>
    <t>00020230000000000150</t>
  </si>
  <si>
    <t>00020230029040000150</t>
  </si>
  <si>
    <t>00020230029000000150</t>
  </si>
  <si>
    <t>00020235082000000150</t>
  </si>
  <si>
    <t>00020235082040000150</t>
  </si>
  <si>
    <t>00020235120000000150</t>
  </si>
  <si>
    <t>00020235120040000150</t>
  </si>
  <si>
    <t>00020235260000000150</t>
  </si>
  <si>
    <t>00020235260040000150</t>
  </si>
  <si>
    <t>00020235930000000150</t>
  </si>
  <si>
    <t>00020235930040000150</t>
  </si>
  <si>
    <t>00020239998000000150</t>
  </si>
  <si>
    <t>00020239998040000150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</si>
  <si>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</si>
  <si>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2022 год</t>
  </si>
  <si>
    <t>00011201042010000120</t>
  </si>
  <si>
    <t>Плата за размещение твердых коммунальных отходов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</si>
  <si>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</si>
  <si>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</si>
  <si>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00010302241010000110</t>
  </si>
  <si>
    <t>00010302251010000110</t>
  </si>
  <si>
    <t>00010302261010000110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</si>
  <si>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</si>
  <si>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</si>
  <si>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</si>
  <si>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</si>
  <si>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обще-ственную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</si>
  <si>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</si>
  <si>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</si>
  <si>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</si>
  <si>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</si>
  <si>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</si>
  <si>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</si>
  <si>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</si>
  <si>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</si>
  <si>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</si>
  <si>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</si>
  <si>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</si>
  <si>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</si>
  <si>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</si>
  <si>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</si>
  <si>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</si>
  <si>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</si>
  <si>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</si>
  <si>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00011601063010000140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</si>
  <si>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</si>
  <si>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</si>
  <si>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</si>
  <si>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</si>
  <si>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</si>
  <si>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00011601133010000140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</si>
  <si>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</si>
  <si>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00011601100010000140</t>
  </si>
  <si>
    <t>00011601083010000140</t>
  </si>
  <si>
    <t>00011601103010000140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</si>
  <si>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</si>
  <si>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</si>
  <si>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</si>
  <si>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</si>
  <si>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</si>
  <si>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</si>
  <si>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</si>
  <si>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</si>
  <si>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</si>
  <si>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00011601173010000140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</si>
  <si>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</si>
  <si>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</si>
  <si>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</si>
  <si>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00011601203010000140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</si>
  <si>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</si>
  <si>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</si>
  <si>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</si>
  <si>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</si>
  <si>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00020220299000000150</t>
  </si>
  <si>
    <t>00020220299040000150</t>
  </si>
  <si>
    <t>00020220077000000150</t>
  </si>
  <si>
    <t>00020220077040000150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</si>
  <si>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</si>
  <si>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</si>
  <si>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</si>
  <si>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00020220302040000150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</si>
  <si>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</si>
  <si>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реализацию мероприятий государственной программы Российской Федерации "Доступная среда"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</si>
  <si>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</si>
  <si>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00020225027000000150</t>
  </si>
  <si>
    <t>00020225027040000150</t>
  </si>
  <si>
    <t>00020225555000000150</t>
  </si>
  <si>
    <t>00020225555040000150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</si>
  <si>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</si>
  <si>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</si>
  <si>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Иные межбюджетные трансферты</t>
  </si>
  <si>
    <t>00020240000000000150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</si>
  <si>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</si>
  <si>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00020245393000000150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</si>
  <si>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</si>
  <si>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00020245393040000150</t>
  </si>
  <si>
    <t>Межбюджетные трансферты, передаваемые бюджетам на создание виртуальных концертных залов</t>
  </si>
  <si>
    <t>00020245453000000150</t>
  </si>
  <si>
    <t>Межбюджетные трансферты, передаваемые бюджетам городских округов на создание виртуальных концертных залов</t>
  </si>
  <si>
    <t>00020245453040000150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</si>
  <si>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</si>
  <si>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00011601053010000140</t>
  </si>
  <si>
    <t>00011601151010000140</t>
  </si>
  <si>
    <t>2018 (отчет)</t>
  </si>
  <si>
    <t>2019 год (оценка)</t>
  </si>
  <si>
    <t>6</t>
  </si>
  <si>
    <t>7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</si>
  <si>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</si>
  <si>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00010501050010000110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</si>
  <si>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</si>
  <si>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</si>
  <si>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</si>
  <si>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</si>
  <si>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</si>
  <si>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</si>
  <si>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Сбор за пользование объектами животного мира</t>
  </si>
  <si>
    <t>00010704010010000110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</si>
  <si>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</si>
  <si>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</si>
  <si>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</si>
  <si>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</si>
  <si>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</si>
  <si>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00011105312040000120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</si>
  <si>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</si>
  <si>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</si>
  <si>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</si>
  <si>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</si>
  <si>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</si>
  <si>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00011502040040000140</t>
  </si>
  <si>
    <t>Невыясненные поступления</t>
  </si>
  <si>
    <t>00011701000000000180</t>
  </si>
  <si>
    <t>Невыясненные поступления, зачисляемые в бюджеты городских округов</t>
  </si>
  <si>
    <t>00011701040040000180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</si>
  <si>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</si>
  <si>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</si>
  <si>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</si>
  <si>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</si>
  <si>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</si>
  <si>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</si>
  <si>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</si>
  <si>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</si>
  <si>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</si>
  <si>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</si>
  <si>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</si>
  <si>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</si>
  <si>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</si>
  <si>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</si>
  <si>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</si>
  <si>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00011621040040000140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</si>
  <si>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</si>
  <si>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</si>
  <si>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 недрах</t>
  </si>
  <si>
    <t>00011625010010000140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</si>
  <si>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</si>
  <si>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</si>
  <si>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</si>
  <si>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</si>
  <si>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</si>
  <si>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</si>
  <si>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</si>
  <si>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</si>
  <si>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</si>
  <si>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</si>
  <si>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</si>
  <si>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</si>
  <si>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</si>
  <si>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00011633040040000140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</si>
  <si>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</si>
  <si>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</si>
  <si>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городских округов</t>
  </si>
  <si>
    <t>00011635020040000140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</si>
  <si>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</si>
  <si>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</si>
  <si>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</si>
  <si>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</si>
  <si>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</si>
  <si>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</si>
  <si>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</si>
  <si>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00011690040040000140</t>
  </si>
  <si>
    <t>Дотации бюджетам на поддержку мер по обеспечению сбалансированности бюджетов</t>
  </si>
  <si>
    <t>00020215002000000151</t>
  </si>
  <si>
    <t>Дотации бюджетам городских округов на поддержку мер по обеспечению сбалансированности бюджетов</t>
  </si>
  <si>
    <t>00020215002040000151</t>
  </si>
  <si>
    <t>Прочие дотации</t>
  </si>
  <si>
    <t>00020219999000000151</t>
  </si>
  <si>
    <t>Прочие дотации бюджетам городских округов</t>
  </si>
  <si>
    <t>00020219999040000151</t>
  </si>
  <si>
    <t>Субсидии бюджетам на реализацию федеральных целевых программ</t>
  </si>
  <si>
    <t>00020220051000000151</t>
  </si>
  <si>
    <t>Субсидии бюджетам городских округов на реализацию федеральных целевых программ</t>
  </si>
  <si>
    <t>00020220051040000151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</si>
  <si>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</si>
  <si>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00020220216000000151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</si>
  <si>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</si>
  <si>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00020220216040000151</t>
  </si>
  <si>
    <t>Субсидия бюджетам на поддержку отрасли культуры</t>
  </si>
  <si>
    <t>00020225519000000151</t>
  </si>
  <si>
    <t>Субсидия бюджетам городских округов на поддержку отрасли культуры</t>
  </si>
  <si>
    <t>00020225519040000151</t>
  </si>
  <si>
    <t xml:space="preserve">Сведения о доходах бюджета Гайского городского округа по видам доходов на 2020 год и на плановый период 2021 и 2022 годов  в сравнении с ожидаемым исполнением за текущий финансовый год (оценка текущего финансового года) и отчетом за предыдущий финансовый год (отчетный финансовый год) </t>
  </si>
  <si>
    <t>ПРОЧИЕ БЕЗВОЗМЕЗДНЫЕ ПОСТУПЛЕНИЯ</t>
  </si>
  <si>
    <t>00020700000000000000</t>
  </si>
  <si>
    <t>Прочие безвозмездные поступления в бюджеты городских округов</t>
  </si>
  <si>
    <t>00020704000040000180</t>
  </si>
  <si>
    <t>00020704050040000180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</si>
  <si>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</si>
  <si>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</si>
  <si>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</si>
  <si>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</si>
  <si>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</si>
  <si>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00021960010040000151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</si>
  <si>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</si>
  <si>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</si>
  <si>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</si>
  <si>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00011630010010000140</t>
  </si>
  <si>
    <t>00011630013010000140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</si>
  <si>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</si>
  <si>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</si>
  <si>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</si>
  <si>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00011608020010000140</t>
  </si>
  <si>
    <t>00011623041040000140</t>
  </si>
  <si>
    <t>00011623040040000140</t>
  </si>
  <si>
    <t>00011623000000000140</t>
  </si>
  <si>
    <t>00011632000000000140</t>
  </si>
  <si>
    <t>00011632040040000140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</si>
  <si>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</si>
  <si>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</si>
  <si>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00010807310010000110</t>
  </si>
  <si>
    <t>Государственная пошлина за повторную выдачу свидетельства о постановке на учет в налоговом органе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</si>
</sst>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&quot;###,##0.00"/>
    <numFmt numFmtId="165" formatCode="#,##0.0"/>
  </numFmts>
  <fonts count="9" x14ac:knownFonts="1">
    <font>
      <sz val="10"/>
      <name val="Arial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2" fillId="0" borderId="0" xfId="0" applyFont="1" applyAlignment="1"/>
    <xf numFmtId="0" fontId="2" fillId="0" borderId="0" xfId="1" applyFont="1" applyFill="1" applyAlignment="1">
      <alignment horizontal="left"/>
    </xf>
    <xf numFmtId="0" fontId="2" fillId="0" borderId="0" xfId="1" applyFont="1" applyFill="1" applyAlignment="1"/>
    <xf numFmtId="0" fontId="2" fillId="0" borderId="0" xfId="0" applyFont="1" applyFill="1" applyAlignment="1"/>
    <xf numFmtId="0" fontId="0" fillId="0" borderId="0" xfId="0" applyAlignment="1"/>
    <xf numFmtId="49" fontId="2" fillId="0" borderId="1" xfId="0" applyNumberFormat="1" applyFont="1" applyBorder="1" applyAlignment="1">
      <alignment horizontal="center"/>
    </xf>
    <xf numFmtId="4" fontId="0" fillId="0" borderId="0" xfId="0" applyNumberFormat="1" applyAlignment="1"/>
    <xf numFmtId="4" fontId="2" fillId="2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/>
    <xf numFmtId="164" fontId="2" fillId="0" borderId="1" xfId="0" applyNumberFormat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164" fontId="2" fillId="0" borderId="0" xfId="0" applyNumberFormat="1" applyFont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/>
    <xf numFmtId="49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/>
    <xf numFmtId="165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/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/>
    <xf numFmtId="164" fontId="2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left" wrapText="1"/>
    </xf>
    <xf numFmtId="164" fontId="6" fillId="0" borderId="1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right" wrapText="1"/>
    </xf>
    <xf numFmtId="164" fontId="7" fillId="0" borderId="1" xfId="0" applyNumberFormat="1" applyFont="1" applyBorder="1" applyAlignment="1">
      <alignment horizontal="right" wrapText="1"/>
    </xf>
    <xf numFmtId="4" fontId="3" fillId="0" borderId="2" xfId="0" applyNumberFormat="1" applyFont="1" applyFill="1" applyBorder="1" applyAlignment="1">
      <alignment horizontal="right" wrapText="1"/>
    </xf>
    <xf numFmtId="0" fontId="0" fillId="0" borderId="0" xfId="0" applyBorder="1" applyAlignment="1"/>
    <xf numFmtId="164" fontId="6" fillId="0" borderId="1" xfId="0" applyNumberFormat="1" applyFont="1" applyFill="1" applyBorder="1" applyAlignment="1">
      <alignment horizontal="left" wrapText="1"/>
    </xf>
    <xf numFmtId="164" fontId="6" fillId="0" borderId="1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Border="1"/>
    <xf numFmtId="0" fontId="8" fillId="0" borderId="0" xfId="0" applyFont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6"/>
  <sheetViews>
    <sheetView tabSelected="1" zoomScale="120" zoomScaleNormal="120" workbookViewId="0">
      <selection activeCell="G1" sqref="G1"/>
    </sheetView>
  </sheetViews>
  <sheetFormatPr defaultColWidth="8.7109375" defaultRowHeight="12.75" x14ac:dyDescent="0.2"/>
  <cols>
    <col min="1" max="1" width="65" style="5" customWidth="1"/>
    <col min="2" max="2" width="23.42578125" style="5" bestFit="1" customWidth="1"/>
    <col min="3" max="3" width="14.85546875" style="5" bestFit="1" customWidth="1"/>
    <col min="4" max="4" width="14.7109375" style="5" customWidth="1"/>
    <col min="5" max="6" width="15" style="5" customWidth="1"/>
    <col min="7" max="7" width="13.42578125" style="5" customWidth="1"/>
    <col min="8" max="8" width="8.7109375" style="5"/>
    <col min="9" max="9" width="14.42578125" style="5" bestFit="1" customWidth="1"/>
    <col min="10" max="16384" width="8.7109375" style="5"/>
  </cols>
  <sheetData>
    <row r="1" spans="1:9" x14ac:dyDescent="0.2">
      <c r="A1" s="4"/>
      <c r="B1" s="1"/>
      <c r="C1" s="1"/>
      <c r="D1" s="1"/>
      <c r="E1" s="3"/>
      <c r="F1" s="3"/>
      <c r="G1" s="2"/>
    </row>
    <row r="2" spans="1:9" ht="36" customHeight="1" x14ac:dyDescent="0.2">
      <c r="A2" s="49" t="s">
        <v>392</v>
      </c>
      <c r="B2" s="49"/>
      <c r="C2" s="49"/>
      <c r="D2" s="49"/>
      <c r="E2" s="49"/>
      <c r="F2" s="49"/>
      <c r="G2" s="49"/>
    </row>
    <row r="3" spans="1:9" x14ac:dyDescent="0.2">
      <c r="A3" s="15"/>
      <c r="B3" s="15"/>
      <c r="C3" s="15"/>
      <c r="D3" s="15"/>
      <c r="E3" s="15"/>
      <c r="F3" s="15"/>
      <c r="G3" s="53" t="s">
        <v>2</v>
      </c>
    </row>
    <row r="4" spans="1:9" ht="25.5" x14ac:dyDescent="0.2">
      <c r="A4" s="16" t="s">
        <v>0</v>
      </c>
      <c r="B4" s="31" t="s">
        <v>3</v>
      </c>
      <c r="C4" s="17" t="s">
        <v>296</v>
      </c>
      <c r="D4" s="17" t="s">
        <v>297</v>
      </c>
      <c r="E4" s="17" t="s">
        <v>160</v>
      </c>
      <c r="F4" s="17" t="s">
        <v>163</v>
      </c>
      <c r="G4" s="17" t="s">
        <v>207</v>
      </c>
    </row>
    <row r="5" spans="1:9" x14ac:dyDescent="0.2">
      <c r="A5" s="18" t="s">
        <v>4</v>
      </c>
      <c r="B5" s="18" t="s">
        <v>5</v>
      </c>
      <c r="C5" s="18" t="s">
        <v>6</v>
      </c>
      <c r="D5" s="18" t="s">
        <v>7</v>
      </c>
      <c r="E5" s="18" t="s">
        <v>1</v>
      </c>
      <c r="F5" s="18" t="s">
        <v>298</v>
      </c>
      <c r="G5" s="6" t="s">
        <v>299</v>
      </c>
    </row>
    <row r="6" spans="1:9" x14ac:dyDescent="0.2">
      <c r="A6" s="19" t="s">
        <v>8</v>
      </c>
      <c r="B6" s="20" t="s">
        <v>9</v>
      </c>
      <c r="C6" s="8">
        <f>C7+C12+C22+C36+C44+C47+C59+C71+C78+C82+C89+C92+C147</f>
        <v>458971660.54000008</v>
      </c>
      <c r="D6" s="8">
        <f>D7+D12+D22+D36+D47+D59+D71+D78+D82+D92+D147</f>
        <v>452910119</v>
      </c>
      <c r="E6" s="8">
        <f>E7+E12+E22+E36+E47+E59+E71+E78+E82+E92+E147</f>
        <v>447434800</v>
      </c>
      <c r="F6" s="8">
        <f>F7+F12+F22+F36+F47+F59+F71+F78+F82+F92+F147</f>
        <v>463544200</v>
      </c>
      <c r="G6" s="8">
        <f>G7+G12+G22+G36+G47+G59+G71+G78+G82+G92+G147</f>
        <v>486872800</v>
      </c>
      <c r="I6" s="7"/>
    </row>
    <row r="7" spans="1:9" x14ac:dyDescent="0.2">
      <c r="A7" s="21" t="s">
        <v>10</v>
      </c>
      <c r="B7" s="22" t="s">
        <v>11</v>
      </c>
      <c r="C7" s="9">
        <f>C8</f>
        <v>312391019.43000001</v>
      </c>
      <c r="D7" s="9">
        <f>D8</f>
        <v>290962000</v>
      </c>
      <c r="E7" s="9">
        <f>E8</f>
        <v>283789500</v>
      </c>
      <c r="F7" s="9">
        <f>F8</f>
        <v>299902900</v>
      </c>
      <c r="G7" s="9">
        <f>G8</f>
        <v>319936100</v>
      </c>
    </row>
    <row r="8" spans="1:9" x14ac:dyDescent="0.2">
      <c r="A8" s="12" t="s">
        <v>12</v>
      </c>
      <c r="B8" s="13" t="s">
        <v>13</v>
      </c>
      <c r="C8" s="10">
        <f>C9+C10+C11</f>
        <v>312391019.43000001</v>
      </c>
      <c r="D8" s="10">
        <f>D9+D10+D11</f>
        <v>290962000</v>
      </c>
      <c r="E8" s="10">
        <f>E9+E10+E11</f>
        <v>283789500</v>
      </c>
      <c r="F8" s="10">
        <f>F9+F10+F11</f>
        <v>299902900</v>
      </c>
      <c r="G8" s="10">
        <f>G9+G10+G11</f>
        <v>319936100</v>
      </c>
    </row>
    <row r="9" spans="1:9" ht="51" x14ac:dyDescent="0.2">
      <c r="A9" s="12" t="s">
        <v>14</v>
      </c>
      <c r="B9" s="13" t="s">
        <v>15</v>
      </c>
      <c r="C9" s="43">
        <v>310453528.07999998</v>
      </c>
      <c r="D9" s="25">
        <v>290000000</v>
      </c>
      <c r="E9" s="25">
        <v>282231900</v>
      </c>
      <c r="F9" s="25">
        <v>298207600</v>
      </c>
      <c r="G9" s="25">
        <v>318086400</v>
      </c>
      <c r="H9" s="7"/>
      <c r="I9" s="7"/>
    </row>
    <row r="10" spans="1:9" ht="76.5" x14ac:dyDescent="0.2">
      <c r="A10" s="12" t="s">
        <v>16</v>
      </c>
      <c r="B10" s="13" t="s">
        <v>17</v>
      </c>
      <c r="C10" s="43">
        <v>796089.61</v>
      </c>
      <c r="D10" s="26">
        <v>312000</v>
      </c>
      <c r="E10" s="26">
        <f>837650-5</f>
        <v>837645</v>
      </c>
      <c r="F10" s="26">
        <v>911600</v>
      </c>
      <c r="G10" s="25">
        <v>994700</v>
      </c>
      <c r="H10" s="7"/>
      <c r="I10" s="7"/>
    </row>
    <row r="11" spans="1:9" ht="25.5" x14ac:dyDescent="0.2">
      <c r="A11" s="12" t="s">
        <v>18</v>
      </c>
      <c r="B11" s="13" t="s">
        <v>19</v>
      </c>
      <c r="C11" s="43">
        <v>1141401.74</v>
      </c>
      <c r="D11" s="26">
        <v>650000</v>
      </c>
      <c r="E11" s="26">
        <f>719960-5</f>
        <v>719955</v>
      </c>
      <c r="F11" s="26">
        <v>783700</v>
      </c>
      <c r="G11" s="25">
        <v>855000</v>
      </c>
      <c r="H11" s="7"/>
      <c r="I11" s="7"/>
    </row>
    <row r="12" spans="1:9" ht="25.5" x14ac:dyDescent="0.2">
      <c r="A12" s="21" t="s">
        <v>20</v>
      </c>
      <c r="B12" s="22" t="s">
        <v>21</v>
      </c>
      <c r="C12" s="9">
        <f>C13</f>
        <v>13034846.92</v>
      </c>
      <c r="D12" s="9">
        <f>D13</f>
        <v>15148000</v>
      </c>
      <c r="E12" s="9">
        <f>E13</f>
        <v>14171000</v>
      </c>
      <c r="F12" s="9">
        <f>F13</f>
        <v>15097400</v>
      </c>
      <c r="G12" s="9">
        <f>G13</f>
        <v>16865600</v>
      </c>
    </row>
    <row r="13" spans="1:9" ht="25.5" x14ac:dyDescent="0.2">
      <c r="A13" s="12" t="s">
        <v>22</v>
      </c>
      <c r="B13" s="13" t="s">
        <v>23</v>
      </c>
      <c r="C13" s="10">
        <f>C14+C16+C18+C20</f>
        <v>13034846.92</v>
      </c>
      <c r="D13" s="10">
        <f>D14+D16+D18+D20</f>
        <v>15148000</v>
      </c>
      <c r="E13" s="10">
        <f>E14+E16+E18+E20</f>
        <v>14171000</v>
      </c>
      <c r="F13" s="10">
        <f>F14+F16+F18+F20</f>
        <v>15097400</v>
      </c>
      <c r="G13" s="10">
        <f>G14+G16+G18+G20</f>
        <v>16865600</v>
      </c>
    </row>
    <row r="14" spans="1:9" ht="51" x14ac:dyDescent="0.2">
      <c r="A14" s="12" t="s">
        <v>206</v>
      </c>
      <c r="B14" s="13" t="s">
        <v>24</v>
      </c>
      <c r="C14" s="11">
        <f>C15</f>
        <v>5807875.79</v>
      </c>
      <c r="D14" s="11">
        <f>D15</f>
        <v>6900000</v>
      </c>
      <c r="E14" s="11">
        <f>E15</f>
        <v>5135200</v>
      </c>
      <c r="F14" s="11">
        <f>F15</f>
        <v>5460100</v>
      </c>
      <c r="G14" s="11">
        <f>G15</f>
        <v>7762800</v>
      </c>
    </row>
    <row r="15" spans="1:9" ht="76.5" x14ac:dyDescent="0.2">
      <c r="A15" s="12" t="s">
        <v>210</v>
      </c>
      <c r="B15" s="24" t="s">
        <v>211</v>
      </c>
      <c r="C15" s="43">
        <v>5807875.79</v>
      </c>
      <c r="D15" s="11">
        <v>6900000</v>
      </c>
      <c r="E15" s="11">
        <f>2135200+3000000</f>
        <v>5135200</v>
      </c>
      <c r="F15" s="11">
        <v>5460100</v>
      </c>
      <c r="G15" s="11">
        <v>7762800</v>
      </c>
    </row>
    <row r="16" spans="1:9" ht="63.75" x14ac:dyDescent="0.2">
      <c r="A16" s="12" t="s">
        <v>25</v>
      </c>
      <c r="B16" s="13" t="s">
        <v>26</v>
      </c>
      <c r="C16" s="11">
        <f>C17</f>
        <v>55933.68</v>
      </c>
      <c r="D16" s="11">
        <f>D17</f>
        <v>37000</v>
      </c>
      <c r="E16" s="11">
        <f>E17</f>
        <v>33900</v>
      </c>
      <c r="F16" s="11">
        <f>F17</f>
        <v>35000</v>
      </c>
      <c r="G16" s="11">
        <f>G17</f>
        <v>38300</v>
      </c>
    </row>
    <row r="17" spans="1:7" ht="89.25" x14ac:dyDescent="0.2">
      <c r="A17" s="12" t="s">
        <v>215</v>
      </c>
      <c r="B17" s="24" t="s">
        <v>212</v>
      </c>
      <c r="C17" s="43">
        <v>55933.68</v>
      </c>
      <c r="D17" s="52">
        <v>37000</v>
      </c>
      <c r="E17" s="11">
        <v>33900</v>
      </c>
      <c r="F17" s="11">
        <v>35000</v>
      </c>
      <c r="G17" s="11">
        <v>38300</v>
      </c>
    </row>
    <row r="18" spans="1:7" ht="51" x14ac:dyDescent="0.2">
      <c r="A18" s="12" t="s">
        <v>27</v>
      </c>
      <c r="B18" s="13" t="s">
        <v>28</v>
      </c>
      <c r="C18" s="11">
        <f>C19</f>
        <v>8472331.1199999992</v>
      </c>
      <c r="D18" s="11">
        <f>D19</f>
        <v>9290000</v>
      </c>
      <c r="E18" s="11">
        <f>E19</f>
        <v>9957200</v>
      </c>
      <c r="F18" s="11">
        <f>F19</f>
        <v>10591000</v>
      </c>
      <c r="G18" s="11">
        <f>G19</f>
        <v>10049800</v>
      </c>
    </row>
    <row r="19" spans="1:7" ht="76.5" x14ac:dyDescent="0.2">
      <c r="A19" s="12" t="s">
        <v>216</v>
      </c>
      <c r="B19" s="24" t="s">
        <v>213</v>
      </c>
      <c r="C19" s="43">
        <v>8472331.1199999992</v>
      </c>
      <c r="D19" s="52">
        <v>9290000</v>
      </c>
      <c r="E19" s="11">
        <v>9957200</v>
      </c>
      <c r="F19" s="11">
        <v>10591000</v>
      </c>
      <c r="G19" s="11">
        <v>10049800</v>
      </c>
    </row>
    <row r="20" spans="1:7" ht="51" x14ac:dyDescent="0.2">
      <c r="A20" s="12" t="s">
        <v>29</v>
      </c>
      <c r="B20" s="13" t="s">
        <v>30</v>
      </c>
      <c r="C20" s="11">
        <f>C21</f>
        <v>-1301293.67</v>
      </c>
      <c r="D20" s="11">
        <f>D21</f>
        <v>-1079000</v>
      </c>
      <c r="E20" s="11">
        <f>E21</f>
        <v>-955300</v>
      </c>
      <c r="F20" s="11">
        <f>F21</f>
        <v>-988700</v>
      </c>
      <c r="G20" s="11">
        <f>G21</f>
        <v>-985300</v>
      </c>
    </row>
    <row r="21" spans="1:7" ht="76.5" x14ac:dyDescent="0.2">
      <c r="A21" s="12" t="s">
        <v>217</v>
      </c>
      <c r="B21" s="24" t="s">
        <v>214</v>
      </c>
      <c r="C21" s="43">
        <v>-1301293.67</v>
      </c>
      <c r="D21" s="52">
        <v>-1079000</v>
      </c>
      <c r="E21" s="11">
        <v>-955300</v>
      </c>
      <c r="F21" s="11">
        <v>-988700</v>
      </c>
      <c r="G21" s="11">
        <v>-985300</v>
      </c>
    </row>
    <row r="22" spans="1:7" x14ac:dyDescent="0.2">
      <c r="A22" s="21" t="s">
        <v>31</v>
      </c>
      <c r="B22" s="22" t="s">
        <v>32</v>
      </c>
      <c r="C22" s="9">
        <f>C23+C29+C32+C34</f>
        <v>40345779.529999994</v>
      </c>
      <c r="D22" s="9">
        <f>D23+D29+D32+D34</f>
        <v>39568021</v>
      </c>
      <c r="E22" s="9">
        <f>E23+E29+E32+E34</f>
        <v>35065000</v>
      </c>
      <c r="F22" s="9">
        <f>F23+F29+F32+F34</f>
        <v>33250000</v>
      </c>
      <c r="G22" s="9">
        <f>G23+G29+G32+G34</f>
        <v>33450000</v>
      </c>
    </row>
    <row r="23" spans="1:7" ht="25.5" x14ac:dyDescent="0.2">
      <c r="A23" s="12" t="s">
        <v>33</v>
      </c>
      <c r="B23" s="13" t="s">
        <v>34</v>
      </c>
      <c r="C23" s="10">
        <f>C24+C26</f>
        <v>26987539.25</v>
      </c>
      <c r="D23" s="10">
        <f>D24+D26</f>
        <v>28060021</v>
      </c>
      <c r="E23" s="10">
        <f>E24+E26</f>
        <v>25015000</v>
      </c>
      <c r="F23" s="10">
        <f>F24+F26</f>
        <v>28150000</v>
      </c>
      <c r="G23" s="10">
        <f>G24+G26</f>
        <v>29800000</v>
      </c>
    </row>
    <row r="24" spans="1:7" ht="25.5" x14ac:dyDescent="0.2">
      <c r="A24" s="12" t="s">
        <v>35</v>
      </c>
      <c r="B24" s="13" t="s">
        <v>36</v>
      </c>
      <c r="C24" s="10">
        <f>C25</f>
        <v>12385954.67</v>
      </c>
      <c r="D24" s="10">
        <f>D25</f>
        <v>15000000</v>
      </c>
      <c r="E24" s="10">
        <f>E25</f>
        <v>13015000</v>
      </c>
      <c r="F24" s="10">
        <f>F25</f>
        <v>14450000</v>
      </c>
      <c r="G24" s="10">
        <f>G25</f>
        <v>15300000</v>
      </c>
    </row>
    <row r="25" spans="1:7" ht="25.5" x14ac:dyDescent="0.2">
      <c r="A25" s="12" t="s">
        <v>35</v>
      </c>
      <c r="B25" s="13" t="s">
        <v>37</v>
      </c>
      <c r="C25" s="43">
        <v>12385954.67</v>
      </c>
      <c r="D25" s="27">
        <v>15000000</v>
      </c>
      <c r="E25" s="27">
        <v>13015000</v>
      </c>
      <c r="F25" s="27">
        <v>14450000</v>
      </c>
      <c r="G25" s="27">
        <v>15300000</v>
      </c>
    </row>
    <row r="26" spans="1:7" ht="25.5" x14ac:dyDescent="0.2">
      <c r="A26" s="12" t="s">
        <v>38</v>
      </c>
      <c r="B26" s="13" t="s">
        <v>39</v>
      </c>
      <c r="C26" s="10">
        <f>C27+C28</f>
        <v>14601584.58</v>
      </c>
      <c r="D26" s="10">
        <f>D27+D28</f>
        <v>13060021</v>
      </c>
      <c r="E26" s="10">
        <f>E27</f>
        <v>12000000</v>
      </c>
      <c r="F26" s="10">
        <f>F27</f>
        <v>13700000</v>
      </c>
      <c r="G26" s="10">
        <f>G27</f>
        <v>14500000</v>
      </c>
    </row>
    <row r="27" spans="1:7" ht="51" x14ac:dyDescent="0.2">
      <c r="A27" s="12" t="s">
        <v>40</v>
      </c>
      <c r="B27" s="13" t="s">
        <v>41</v>
      </c>
      <c r="C27" s="43">
        <v>14578863.27</v>
      </c>
      <c r="D27" s="27">
        <v>13060000</v>
      </c>
      <c r="E27" s="27">
        <v>12000000</v>
      </c>
      <c r="F27" s="27">
        <v>13700000</v>
      </c>
      <c r="G27" s="27">
        <v>14500000</v>
      </c>
    </row>
    <row r="28" spans="1:7" ht="25.5" x14ac:dyDescent="0.2">
      <c r="A28" s="39" t="s">
        <v>300</v>
      </c>
      <c r="B28" s="40" t="s">
        <v>301</v>
      </c>
      <c r="C28" s="43">
        <v>22721.31</v>
      </c>
      <c r="D28" s="27">
        <v>21</v>
      </c>
      <c r="E28" s="27"/>
      <c r="F28" s="27"/>
      <c r="G28" s="27"/>
    </row>
    <row r="29" spans="1:7" x14ac:dyDescent="0.2">
      <c r="A29" s="12" t="s">
        <v>42</v>
      </c>
      <c r="B29" s="13" t="s">
        <v>43</v>
      </c>
      <c r="C29" s="10">
        <f>C30+C31</f>
        <v>6973556.7299999995</v>
      </c>
      <c r="D29" s="10">
        <f>D30+D31</f>
        <v>8622000</v>
      </c>
      <c r="E29" s="10">
        <f>E30</f>
        <v>6700000</v>
      </c>
      <c r="F29" s="10">
        <f>F30</f>
        <v>1600000</v>
      </c>
      <c r="G29" s="10">
        <f>G30</f>
        <v>0</v>
      </c>
    </row>
    <row r="30" spans="1:7" x14ac:dyDescent="0.2">
      <c r="A30" s="12" t="s">
        <v>42</v>
      </c>
      <c r="B30" s="13" t="s">
        <v>44</v>
      </c>
      <c r="C30" s="43">
        <v>6973403.3899999997</v>
      </c>
      <c r="D30" s="51">
        <v>8620000</v>
      </c>
      <c r="E30" s="27">
        <v>6700000</v>
      </c>
      <c r="F30" s="27">
        <v>1600000</v>
      </c>
      <c r="G30" s="27">
        <v>0</v>
      </c>
    </row>
    <row r="31" spans="1:7" ht="25.5" x14ac:dyDescent="0.2">
      <c r="A31" s="39" t="s">
        <v>302</v>
      </c>
      <c r="B31" s="40" t="s">
        <v>303</v>
      </c>
      <c r="C31" s="43">
        <v>153.34</v>
      </c>
      <c r="D31" s="27">
        <v>2000</v>
      </c>
      <c r="E31" s="27">
        <v>0</v>
      </c>
      <c r="F31" s="27">
        <v>0</v>
      </c>
      <c r="G31" s="27">
        <v>0</v>
      </c>
    </row>
    <row r="32" spans="1:7" x14ac:dyDescent="0.2">
      <c r="A32" s="12" t="s">
        <v>45</v>
      </c>
      <c r="B32" s="13" t="s">
        <v>46</v>
      </c>
      <c r="C32" s="10">
        <f>C33</f>
        <v>4777036.8600000003</v>
      </c>
      <c r="D32" s="10">
        <f>D33</f>
        <v>1886000</v>
      </c>
      <c r="E32" s="10">
        <f>E33</f>
        <v>2300000</v>
      </c>
      <c r="F32" s="10">
        <f>F33</f>
        <v>2400000</v>
      </c>
      <c r="G32" s="10">
        <f>G33</f>
        <v>2500000</v>
      </c>
    </row>
    <row r="33" spans="1:7" x14ac:dyDescent="0.2">
      <c r="A33" s="12" t="s">
        <v>45</v>
      </c>
      <c r="B33" s="13" t="s">
        <v>47</v>
      </c>
      <c r="C33" s="43">
        <v>4777036.8600000003</v>
      </c>
      <c r="D33" s="27">
        <v>1886000</v>
      </c>
      <c r="E33" s="27">
        <v>2300000</v>
      </c>
      <c r="F33" s="27">
        <v>2400000</v>
      </c>
      <c r="G33" s="27">
        <v>2500000</v>
      </c>
    </row>
    <row r="34" spans="1:7" ht="25.5" x14ac:dyDescent="0.2">
      <c r="A34" s="12" t="s">
        <v>48</v>
      </c>
      <c r="B34" s="13" t="s">
        <v>49</v>
      </c>
      <c r="C34" s="10">
        <f>C35</f>
        <v>1607646.69</v>
      </c>
      <c r="D34" s="10">
        <f>D35</f>
        <v>1000000</v>
      </c>
      <c r="E34" s="10">
        <f>E35</f>
        <v>1050000</v>
      </c>
      <c r="F34" s="10">
        <f>F35</f>
        <v>1100000</v>
      </c>
      <c r="G34" s="10">
        <f>G35</f>
        <v>1150000</v>
      </c>
    </row>
    <row r="35" spans="1:7" ht="25.5" x14ac:dyDescent="0.2">
      <c r="A35" s="12" t="s">
        <v>50</v>
      </c>
      <c r="B35" s="13" t="s">
        <v>51</v>
      </c>
      <c r="C35" s="43">
        <v>1607646.69</v>
      </c>
      <c r="D35" s="27">
        <v>1000000</v>
      </c>
      <c r="E35" s="27">
        <v>1050000</v>
      </c>
      <c r="F35" s="27">
        <v>1100000</v>
      </c>
      <c r="G35" s="27">
        <v>1150000</v>
      </c>
    </row>
    <row r="36" spans="1:7" x14ac:dyDescent="0.2">
      <c r="A36" s="21" t="s">
        <v>52</v>
      </c>
      <c r="B36" s="22" t="s">
        <v>53</v>
      </c>
      <c r="C36" s="9">
        <f>C37+C39</f>
        <v>25826837.939999998</v>
      </c>
      <c r="D36" s="9">
        <f>D37+D39</f>
        <v>48200000</v>
      </c>
      <c r="E36" s="9">
        <f>E37+E39</f>
        <v>48280000</v>
      </c>
      <c r="F36" s="9">
        <f>F37+F39</f>
        <v>49120000</v>
      </c>
      <c r="G36" s="9">
        <f>G37+G39</f>
        <v>50380000</v>
      </c>
    </row>
    <row r="37" spans="1:7" x14ac:dyDescent="0.2">
      <c r="A37" s="12" t="s">
        <v>54</v>
      </c>
      <c r="B37" s="13" t="s">
        <v>55</v>
      </c>
      <c r="C37" s="10">
        <f>C38</f>
        <v>4408645.0599999996</v>
      </c>
      <c r="D37" s="10">
        <f>D38</f>
        <v>4000000</v>
      </c>
      <c r="E37" s="10">
        <f>E38</f>
        <v>5280000</v>
      </c>
      <c r="F37" s="10">
        <f>F38</f>
        <v>5320000</v>
      </c>
      <c r="G37" s="10">
        <f>G38</f>
        <v>5380000</v>
      </c>
    </row>
    <row r="38" spans="1:7" ht="25.5" x14ac:dyDescent="0.2">
      <c r="A38" s="12" t="s">
        <v>56</v>
      </c>
      <c r="B38" s="13" t="s">
        <v>57</v>
      </c>
      <c r="C38" s="43">
        <v>4408645.0599999996</v>
      </c>
      <c r="D38" s="27">
        <v>4000000</v>
      </c>
      <c r="E38" s="27">
        <v>5280000</v>
      </c>
      <c r="F38" s="27">
        <v>5320000</v>
      </c>
      <c r="G38" s="27">
        <v>5380000</v>
      </c>
    </row>
    <row r="39" spans="1:7" x14ac:dyDescent="0.2">
      <c r="A39" s="12" t="s">
        <v>58</v>
      </c>
      <c r="B39" s="13" t="s">
        <v>59</v>
      </c>
      <c r="C39" s="10">
        <f>C40+C42</f>
        <v>21418192.879999999</v>
      </c>
      <c r="D39" s="10">
        <f>D40+D42</f>
        <v>44200000</v>
      </c>
      <c r="E39" s="10">
        <f>E40+E42</f>
        <v>43000000</v>
      </c>
      <c r="F39" s="10">
        <f>F40+F42</f>
        <v>43800000</v>
      </c>
      <c r="G39" s="10">
        <f>G40+G42</f>
        <v>45000000</v>
      </c>
    </row>
    <row r="40" spans="1:7" x14ac:dyDescent="0.2">
      <c r="A40" s="12" t="s">
        <v>60</v>
      </c>
      <c r="B40" s="13" t="s">
        <v>61</v>
      </c>
      <c r="C40" s="10">
        <f>C41</f>
        <v>11455359.199999999</v>
      </c>
      <c r="D40" s="10">
        <f>D41</f>
        <v>34700000</v>
      </c>
      <c r="E40" s="10">
        <f>E41</f>
        <v>33300000</v>
      </c>
      <c r="F40" s="10">
        <f>F41</f>
        <v>33300000</v>
      </c>
      <c r="G40" s="10">
        <f>G41</f>
        <v>33300000</v>
      </c>
    </row>
    <row r="41" spans="1:7" ht="25.5" x14ac:dyDescent="0.2">
      <c r="A41" s="12" t="s">
        <v>62</v>
      </c>
      <c r="B41" s="13" t="s">
        <v>63</v>
      </c>
      <c r="C41" s="43">
        <v>11455359.199999999</v>
      </c>
      <c r="D41" s="27">
        <v>34700000</v>
      </c>
      <c r="E41" s="27">
        <v>33300000</v>
      </c>
      <c r="F41" s="27">
        <v>33300000</v>
      </c>
      <c r="G41" s="27">
        <v>33300000</v>
      </c>
    </row>
    <row r="42" spans="1:7" x14ac:dyDescent="0.2">
      <c r="A42" s="12" t="s">
        <v>64</v>
      </c>
      <c r="B42" s="13" t="s">
        <v>65</v>
      </c>
      <c r="C42" s="10">
        <f>C43</f>
        <v>9962833.6799999997</v>
      </c>
      <c r="D42" s="10">
        <f>D43</f>
        <v>9500000</v>
      </c>
      <c r="E42" s="10">
        <f>E43</f>
        <v>9700000</v>
      </c>
      <c r="F42" s="10">
        <f>F43</f>
        <v>10500000</v>
      </c>
      <c r="G42" s="10">
        <f>G43</f>
        <v>11700000</v>
      </c>
    </row>
    <row r="43" spans="1:7" ht="25.5" x14ac:dyDescent="0.2">
      <c r="A43" s="12" t="s">
        <v>66</v>
      </c>
      <c r="B43" s="13" t="s">
        <v>67</v>
      </c>
      <c r="C43" s="43">
        <v>9962833.6799999997</v>
      </c>
      <c r="D43" s="27">
        <v>9500000</v>
      </c>
      <c r="E43" s="27">
        <v>9700000</v>
      </c>
      <c r="F43" s="27">
        <v>10500000</v>
      </c>
      <c r="G43" s="27">
        <v>11700000</v>
      </c>
    </row>
    <row r="44" spans="1:7" ht="25.5" x14ac:dyDescent="0.2">
      <c r="A44" s="41" t="s">
        <v>304</v>
      </c>
      <c r="B44" s="42" t="s">
        <v>305</v>
      </c>
      <c r="C44" s="44">
        <f>C45</f>
        <v>120</v>
      </c>
      <c r="D44" s="44">
        <f t="shared" ref="D44:G45" si="0">D45</f>
        <v>60</v>
      </c>
      <c r="E44" s="44">
        <f t="shared" si="0"/>
        <v>0</v>
      </c>
      <c r="F44" s="44">
        <f t="shared" si="0"/>
        <v>0</v>
      </c>
      <c r="G44" s="44">
        <f t="shared" si="0"/>
        <v>0</v>
      </c>
    </row>
    <row r="45" spans="1:7" ht="25.5" x14ac:dyDescent="0.2">
      <c r="A45" s="39" t="s">
        <v>306</v>
      </c>
      <c r="B45" s="40" t="s">
        <v>307</v>
      </c>
      <c r="C45" s="43">
        <f>C46</f>
        <v>120</v>
      </c>
      <c r="D45" s="43">
        <f t="shared" si="0"/>
        <v>60</v>
      </c>
      <c r="E45" s="43">
        <f t="shared" si="0"/>
        <v>0</v>
      </c>
      <c r="F45" s="43">
        <f t="shared" si="0"/>
        <v>0</v>
      </c>
      <c r="G45" s="43">
        <f t="shared" si="0"/>
        <v>0</v>
      </c>
    </row>
    <row r="46" spans="1:7" x14ac:dyDescent="0.2">
      <c r="A46" s="39" t="s">
        <v>308</v>
      </c>
      <c r="B46" s="40" t="s">
        <v>309</v>
      </c>
      <c r="C46" s="43">
        <v>120</v>
      </c>
      <c r="D46" s="43">
        <v>60</v>
      </c>
      <c r="E46" s="43">
        <v>0</v>
      </c>
      <c r="F46" s="43">
        <v>0</v>
      </c>
      <c r="G46" s="43">
        <v>0</v>
      </c>
    </row>
    <row r="47" spans="1:7" x14ac:dyDescent="0.2">
      <c r="A47" s="21" t="s">
        <v>68</v>
      </c>
      <c r="B47" s="22" t="s">
        <v>69</v>
      </c>
      <c r="C47" s="9">
        <f>C48+C50+C51</f>
        <v>7938819.6300000008</v>
      </c>
      <c r="D47" s="9">
        <f>D48+D50+D51</f>
        <v>7810048</v>
      </c>
      <c r="E47" s="9">
        <f>E48+E50+E51</f>
        <v>9398500</v>
      </c>
      <c r="F47" s="9">
        <f>F48+F50+F51</f>
        <v>9378500</v>
      </c>
      <c r="G47" s="9">
        <f>G48+G50+G51</f>
        <v>9378500</v>
      </c>
    </row>
    <row r="48" spans="1:7" ht="25.5" x14ac:dyDescent="0.2">
      <c r="A48" s="12" t="s">
        <v>70</v>
      </c>
      <c r="B48" s="13" t="s">
        <v>71</v>
      </c>
      <c r="C48" s="10">
        <f>C49</f>
        <v>5236464.9000000004</v>
      </c>
      <c r="D48" s="10">
        <f>D49</f>
        <v>5200000</v>
      </c>
      <c r="E48" s="10">
        <f>E49</f>
        <v>5200000</v>
      </c>
      <c r="F48" s="10">
        <f>F49</f>
        <v>5200000</v>
      </c>
      <c r="G48" s="10">
        <f>G49</f>
        <v>5200000</v>
      </c>
    </row>
    <row r="49" spans="1:7" ht="38.25" x14ac:dyDescent="0.2">
      <c r="A49" s="12" t="s">
        <v>72</v>
      </c>
      <c r="B49" s="13" t="s">
        <v>73</v>
      </c>
      <c r="C49" s="43">
        <v>5236464.9000000004</v>
      </c>
      <c r="D49" s="27">
        <v>5200000</v>
      </c>
      <c r="E49" s="27">
        <v>5200000</v>
      </c>
      <c r="F49" s="27">
        <v>5200000</v>
      </c>
      <c r="G49" s="27">
        <v>5200000</v>
      </c>
    </row>
    <row r="50" spans="1:7" ht="51" x14ac:dyDescent="0.2">
      <c r="A50" s="12" t="s">
        <v>164</v>
      </c>
      <c r="B50" s="13" t="s">
        <v>165</v>
      </c>
      <c r="C50" s="43">
        <v>366300</v>
      </c>
      <c r="D50" s="10">
        <v>340000</v>
      </c>
      <c r="E50" s="10">
        <v>655500</v>
      </c>
      <c r="F50" s="10">
        <v>655500</v>
      </c>
      <c r="G50" s="10">
        <v>655500</v>
      </c>
    </row>
    <row r="51" spans="1:7" ht="25.5" x14ac:dyDescent="0.2">
      <c r="A51" s="12" t="s">
        <v>74</v>
      </c>
      <c r="B51" s="13" t="s">
        <v>75</v>
      </c>
      <c r="C51" s="10">
        <f>C52+C53+C54+C55+C57</f>
        <v>2336054.73</v>
      </c>
      <c r="D51" s="10">
        <f>D52+D53+D54+D55+D57</f>
        <v>2270048</v>
      </c>
      <c r="E51" s="10">
        <f>E52+E53+E54+E55+E57</f>
        <v>3543000</v>
      </c>
      <c r="F51" s="10">
        <f>F52+F53+F54+F55+F57</f>
        <v>3523000</v>
      </c>
      <c r="G51" s="10">
        <f>G52+G53+G54+G55+G57</f>
        <v>3523000</v>
      </c>
    </row>
    <row r="52" spans="1:7" ht="63.75" x14ac:dyDescent="0.2">
      <c r="A52" s="12" t="s">
        <v>169</v>
      </c>
      <c r="B52" s="13" t="s">
        <v>170</v>
      </c>
      <c r="C52" s="43">
        <v>45408</v>
      </c>
      <c r="D52" s="10">
        <v>48</v>
      </c>
      <c r="E52" s="10">
        <v>37900</v>
      </c>
      <c r="F52" s="10">
        <v>37900</v>
      </c>
      <c r="G52" s="10">
        <v>37900</v>
      </c>
    </row>
    <row r="53" spans="1:7" ht="25.5" x14ac:dyDescent="0.2">
      <c r="A53" s="12" t="s">
        <v>159</v>
      </c>
      <c r="B53" s="13" t="s">
        <v>158</v>
      </c>
      <c r="C53" s="43">
        <v>1775546.73</v>
      </c>
      <c r="D53" s="10">
        <v>1415000</v>
      </c>
      <c r="E53" s="10">
        <v>2522500</v>
      </c>
      <c r="F53" s="10">
        <v>2522500</v>
      </c>
      <c r="G53" s="10">
        <v>2522500</v>
      </c>
    </row>
    <row r="54" spans="1:7" ht="25.5" x14ac:dyDescent="0.2">
      <c r="A54" s="12" t="s">
        <v>154</v>
      </c>
      <c r="B54" s="13" t="s">
        <v>157</v>
      </c>
      <c r="C54" s="43">
        <v>97020</v>
      </c>
      <c r="D54" s="10">
        <v>146000</v>
      </c>
      <c r="E54" s="10">
        <v>207700</v>
      </c>
      <c r="F54" s="10">
        <v>207700</v>
      </c>
      <c r="G54" s="10">
        <v>207700</v>
      </c>
    </row>
    <row r="55" spans="1:7" ht="51" x14ac:dyDescent="0.2">
      <c r="A55" s="12" t="s">
        <v>166</v>
      </c>
      <c r="B55" s="13" t="s">
        <v>167</v>
      </c>
      <c r="C55" s="10">
        <f>C56</f>
        <v>343080</v>
      </c>
      <c r="D55" s="10">
        <f>D56</f>
        <v>679000</v>
      </c>
      <c r="E55" s="10">
        <f>E56</f>
        <v>754900</v>
      </c>
      <c r="F55" s="10">
        <f>F56</f>
        <v>754900</v>
      </c>
      <c r="G55" s="10">
        <f>G56</f>
        <v>754900</v>
      </c>
    </row>
    <row r="56" spans="1:7" ht="63.75" x14ac:dyDescent="0.2">
      <c r="A56" s="12" t="s">
        <v>155</v>
      </c>
      <c r="B56" s="13" t="s">
        <v>156</v>
      </c>
      <c r="C56" s="43">
        <v>343080</v>
      </c>
      <c r="D56" s="10">
        <v>679000</v>
      </c>
      <c r="E56" s="10">
        <v>754900</v>
      </c>
      <c r="F56" s="10">
        <v>754900</v>
      </c>
      <c r="G56" s="10">
        <v>754900</v>
      </c>
    </row>
    <row r="57" spans="1:7" ht="25.5" x14ac:dyDescent="0.2">
      <c r="A57" s="12" t="s">
        <v>76</v>
      </c>
      <c r="B57" s="13" t="s">
        <v>77</v>
      </c>
      <c r="C57" s="43">
        <v>75000</v>
      </c>
      <c r="D57" s="10">
        <v>30000</v>
      </c>
      <c r="E57" s="10">
        <v>20000</v>
      </c>
      <c r="F57" s="10">
        <v>0</v>
      </c>
      <c r="G57" s="10">
        <v>0</v>
      </c>
    </row>
    <row r="58" spans="1:7" ht="25.5" x14ac:dyDescent="0.2">
      <c r="A58" s="39" t="s">
        <v>421</v>
      </c>
      <c r="B58" s="24" t="s">
        <v>420</v>
      </c>
      <c r="C58" s="43">
        <v>0</v>
      </c>
      <c r="D58" s="10">
        <v>1350</v>
      </c>
      <c r="E58" s="10">
        <v>0</v>
      </c>
      <c r="F58" s="10">
        <v>0</v>
      </c>
      <c r="G58" s="10">
        <v>0</v>
      </c>
    </row>
    <row r="59" spans="1:7" ht="25.5" x14ac:dyDescent="0.2">
      <c r="A59" s="21" t="s">
        <v>78</v>
      </c>
      <c r="B59" s="22" t="s">
        <v>79</v>
      </c>
      <c r="C59" s="9">
        <f>C60+C63+C66+C68</f>
        <v>47068369.650000006</v>
      </c>
      <c r="D59" s="9">
        <f>D60+D68</f>
        <v>44215000</v>
      </c>
      <c r="E59" s="9">
        <f>E60+E68</f>
        <v>50637900</v>
      </c>
      <c r="F59" s="9">
        <f>F60+F68</f>
        <v>50637900</v>
      </c>
      <c r="G59" s="9">
        <f>G60+G68</f>
        <v>50637900</v>
      </c>
    </row>
    <row r="60" spans="1:7" ht="63.75" x14ac:dyDescent="0.2">
      <c r="A60" s="12" t="s">
        <v>80</v>
      </c>
      <c r="B60" s="13" t="s">
        <v>81</v>
      </c>
      <c r="C60" s="10">
        <f>C61+C66</f>
        <v>45014173.840000004</v>
      </c>
      <c r="D60" s="10">
        <f>D61+D66</f>
        <v>42215000</v>
      </c>
      <c r="E60" s="10">
        <f>E61+E66</f>
        <v>50490200</v>
      </c>
      <c r="F60" s="10">
        <f>F61+F66</f>
        <v>50490200</v>
      </c>
      <c r="G60" s="10">
        <f>G61+G66</f>
        <v>50490200</v>
      </c>
    </row>
    <row r="61" spans="1:7" ht="51" x14ac:dyDescent="0.2">
      <c r="A61" s="12" t="s">
        <v>82</v>
      </c>
      <c r="B61" s="13" t="s">
        <v>83</v>
      </c>
      <c r="C61" s="10">
        <f>C62</f>
        <v>45014173.840000004</v>
      </c>
      <c r="D61" s="10">
        <f>D62</f>
        <v>42215000</v>
      </c>
      <c r="E61" s="10">
        <f>E62</f>
        <v>48717500</v>
      </c>
      <c r="F61" s="10">
        <f>F62</f>
        <v>48717500</v>
      </c>
      <c r="G61" s="10">
        <f>G62</f>
        <v>48717500</v>
      </c>
    </row>
    <row r="62" spans="1:7" ht="51" x14ac:dyDescent="0.2">
      <c r="A62" s="12" t="s">
        <v>84</v>
      </c>
      <c r="B62" s="24" t="s">
        <v>85</v>
      </c>
      <c r="C62" s="43">
        <v>45014173.840000004</v>
      </c>
      <c r="D62" s="30">
        <v>42215000</v>
      </c>
      <c r="E62" s="30">
        <v>48717500</v>
      </c>
      <c r="F62" s="30">
        <v>48717500</v>
      </c>
      <c r="G62" s="30">
        <v>48717500</v>
      </c>
    </row>
    <row r="63" spans="1:7" ht="25.5" x14ac:dyDescent="0.2">
      <c r="A63" s="39" t="s">
        <v>310</v>
      </c>
      <c r="B63" s="40" t="s">
        <v>311</v>
      </c>
      <c r="C63" s="43">
        <f>C64</f>
        <v>0.17</v>
      </c>
      <c r="D63" s="43">
        <f>D64</f>
        <v>0</v>
      </c>
      <c r="E63" s="30">
        <v>0</v>
      </c>
      <c r="F63" s="30">
        <v>0</v>
      </c>
      <c r="G63" s="30">
        <v>0</v>
      </c>
    </row>
    <row r="64" spans="1:7" ht="25.5" x14ac:dyDescent="0.2">
      <c r="A64" s="39" t="s">
        <v>312</v>
      </c>
      <c r="B64" s="40" t="s">
        <v>313</v>
      </c>
      <c r="C64" s="43">
        <f>C65</f>
        <v>0.17</v>
      </c>
      <c r="D64" s="43">
        <f>D65</f>
        <v>0</v>
      </c>
      <c r="E64" s="30">
        <v>0</v>
      </c>
      <c r="F64" s="30">
        <v>0</v>
      </c>
      <c r="G64" s="30">
        <v>0</v>
      </c>
    </row>
    <row r="65" spans="1:7" ht="76.5" x14ac:dyDescent="0.2">
      <c r="A65" s="39" t="s">
        <v>314</v>
      </c>
      <c r="B65" s="40" t="s">
        <v>315</v>
      </c>
      <c r="C65" s="43">
        <v>0.17</v>
      </c>
      <c r="D65" s="30">
        <v>0</v>
      </c>
      <c r="E65" s="30">
        <v>0</v>
      </c>
      <c r="F65" s="30">
        <v>0</v>
      </c>
      <c r="G65" s="30">
        <v>0</v>
      </c>
    </row>
    <row r="66" spans="1:7" ht="25.5" x14ac:dyDescent="0.2">
      <c r="A66" s="12" t="s">
        <v>262</v>
      </c>
      <c r="B66" s="24" t="s">
        <v>263</v>
      </c>
      <c r="C66" s="30">
        <f>C67</f>
        <v>0</v>
      </c>
      <c r="D66" s="30">
        <f>D67</f>
        <v>0</v>
      </c>
      <c r="E66" s="30">
        <f>E67</f>
        <v>1772700</v>
      </c>
      <c r="F66" s="30">
        <f>F67</f>
        <v>1772700</v>
      </c>
      <c r="G66" s="30">
        <f>G67</f>
        <v>1772700</v>
      </c>
    </row>
    <row r="67" spans="1:7" ht="25.5" x14ac:dyDescent="0.2">
      <c r="A67" s="12" t="s">
        <v>264</v>
      </c>
      <c r="B67" s="24" t="s">
        <v>265</v>
      </c>
      <c r="C67" s="10">
        <v>0</v>
      </c>
      <c r="D67" s="10">
        <v>0</v>
      </c>
      <c r="E67" s="10">
        <v>1772700</v>
      </c>
      <c r="F67" s="10">
        <v>1772700</v>
      </c>
      <c r="G67" s="10">
        <v>1772700</v>
      </c>
    </row>
    <row r="68" spans="1:7" ht="63.75" x14ac:dyDescent="0.2">
      <c r="A68" s="12" t="s">
        <v>86</v>
      </c>
      <c r="B68" s="13" t="s">
        <v>87</v>
      </c>
      <c r="C68" s="10">
        <f t="shared" ref="C68:G69" si="1">C69</f>
        <v>2054195.64</v>
      </c>
      <c r="D68" s="10">
        <f t="shared" si="1"/>
        <v>2000000</v>
      </c>
      <c r="E68" s="10">
        <f t="shared" si="1"/>
        <v>147700</v>
      </c>
      <c r="F68" s="10">
        <f t="shared" si="1"/>
        <v>147700</v>
      </c>
      <c r="G68" s="10">
        <f t="shared" si="1"/>
        <v>147700</v>
      </c>
    </row>
    <row r="69" spans="1:7" ht="63.75" x14ac:dyDescent="0.2">
      <c r="A69" s="12" t="s">
        <v>88</v>
      </c>
      <c r="B69" s="13" t="s">
        <v>89</v>
      </c>
      <c r="C69" s="10">
        <f t="shared" si="1"/>
        <v>2054195.64</v>
      </c>
      <c r="D69" s="10">
        <f t="shared" si="1"/>
        <v>2000000</v>
      </c>
      <c r="E69" s="10">
        <f t="shared" si="1"/>
        <v>147700</v>
      </c>
      <c r="F69" s="10">
        <f t="shared" si="1"/>
        <v>147700</v>
      </c>
      <c r="G69" s="10">
        <f t="shared" si="1"/>
        <v>147700</v>
      </c>
    </row>
    <row r="70" spans="1:7" ht="51" x14ac:dyDescent="0.2">
      <c r="A70" s="12" t="s">
        <v>90</v>
      </c>
      <c r="B70" s="13" t="s">
        <v>91</v>
      </c>
      <c r="C70" s="43">
        <v>2054195.64</v>
      </c>
      <c r="D70" s="10">
        <v>2000000</v>
      </c>
      <c r="E70" s="10">
        <v>147700</v>
      </c>
      <c r="F70" s="10">
        <v>147700</v>
      </c>
      <c r="G70" s="10">
        <v>147700</v>
      </c>
    </row>
    <row r="71" spans="1:7" x14ac:dyDescent="0.2">
      <c r="A71" s="21" t="s">
        <v>92</v>
      </c>
      <c r="B71" s="22" t="s">
        <v>93</v>
      </c>
      <c r="C71" s="9">
        <f>C72</f>
        <v>1645949.12</v>
      </c>
      <c r="D71" s="9">
        <f>D72</f>
        <v>1382000</v>
      </c>
      <c r="E71" s="9">
        <f>E72</f>
        <v>1612800</v>
      </c>
      <c r="F71" s="9">
        <f>F72</f>
        <v>1677400</v>
      </c>
      <c r="G71" s="9">
        <f>G72</f>
        <v>1744600</v>
      </c>
    </row>
    <row r="72" spans="1:7" x14ac:dyDescent="0.2">
      <c r="A72" s="12" t="s">
        <v>94</v>
      </c>
      <c r="B72" s="13" t="s">
        <v>95</v>
      </c>
      <c r="C72" s="10">
        <f>C73+C74+C75</f>
        <v>1645949.12</v>
      </c>
      <c r="D72" s="10">
        <f>D73+D74+D75</f>
        <v>1382000</v>
      </c>
      <c r="E72" s="10">
        <f>E73+E74+E75</f>
        <v>1612800</v>
      </c>
      <c r="F72" s="10">
        <f>F73+F74+F75</f>
        <v>1677400</v>
      </c>
      <c r="G72" s="10">
        <f>G73+G74+G75</f>
        <v>1744600</v>
      </c>
    </row>
    <row r="73" spans="1:7" ht="25.5" x14ac:dyDescent="0.2">
      <c r="A73" s="12" t="s">
        <v>96</v>
      </c>
      <c r="B73" s="13" t="s">
        <v>97</v>
      </c>
      <c r="C73" s="43">
        <v>444143.14</v>
      </c>
      <c r="D73" s="10">
        <v>411000</v>
      </c>
      <c r="E73" s="10">
        <f>694720*60%-2</f>
        <v>416830</v>
      </c>
      <c r="F73" s="10">
        <f>722510*60%+14</f>
        <v>433520</v>
      </c>
      <c r="G73" s="10">
        <f>751410*60%+4</f>
        <v>450850</v>
      </c>
    </row>
    <row r="74" spans="1:7" x14ac:dyDescent="0.2">
      <c r="A74" s="12" t="s">
        <v>98</v>
      </c>
      <c r="B74" s="13" t="s">
        <v>99</v>
      </c>
      <c r="C74" s="43">
        <v>506565.14</v>
      </c>
      <c r="D74" s="10">
        <v>324000</v>
      </c>
      <c r="E74" s="10">
        <f>624000*60%</f>
        <v>374400</v>
      </c>
      <c r="F74" s="10">
        <f>648960*60%+14</f>
        <v>389390</v>
      </c>
      <c r="G74" s="10">
        <f>674920*60%+48</f>
        <v>405000</v>
      </c>
    </row>
    <row r="75" spans="1:7" x14ac:dyDescent="0.2">
      <c r="A75" s="12" t="s">
        <v>100</v>
      </c>
      <c r="B75" s="13" t="s">
        <v>171</v>
      </c>
      <c r="C75" s="10">
        <f>C76+C77</f>
        <v>695240.84</v>
      </c>
      <c r="D75" s="10">
        <f>D76+D77</f>
        <v>647000</v>
      </c>
      <c r="E75" s="10">
        <f>E76+E77</f>
        <v>821570</v>
      </c>
      <c r="F75" s="10">
        <f>F76+F77</f>
        <v>854490</v>
      </c>
      <c r="G75" s="10">
        <f>G76+G77</f>
        <v>888750</v>
      </c>
    </row>
    <row r="76" spans="1:7" x14ac:dyDescent="0.2">
      <c r="A76" s="12" t="s">
        <v>172</v>
      </c>
      <c r="B76" s="13" t="s">
        <v>168</v>
      </c>
      <c r="C76" s="43">
        <v>612740.84</v>
      </c>
      <c r="D76" s="11">
        <v>191000</v>
      </c>
      <c r="E76" s="11">
        <f>578970*60%-32</f>
        <v>347350</v>
      </c>
      <c r="F76" s="11">
        <f>602130*60%+2</f>
        <v>361280</v>
      </c>
      <c r="G76" s="11">
        <f>626210*60%+24</f>
        <v>375750</v>
      </c>
    </row>
    <row r="77" spans="1:7" x14ac:dyDescent="0.2">
      <c r="A77" s="12" t="s">
        <v>209</v>
      </c>
      <c r="B77" s="24" t="s">
        <v>208</v>
      </c>
      <c r="C77" s="43">
        <v>82500</v>
      </c>
      <c r="D77" s="11">
        <v>456000</v>
      </c>
      <c r="E77" s="11">
        <f>790400*60%-20</f>
        <v>474220</v>
      </c>
      <c r="F77" s="11">
        <f>822020*60%-2</f>
        <v>493210</v>
      </c>
      <c r="G77" s="11">
        <f>854900*60%+60</f>
        <v>513000</v>
      </c>
    </row>
    <row r="78" spans="1:7" ht="25.5" x14ac:dyDescent="0.2">
      <c r="A78" s="21" t="s">
        <v>101</v>
      </c>
      <c r="B78" s="22" t="s">
        <v>102</v>
      </c>
      <c r="C78" s="9">
        <f>C79</f>
        <v>5756076.04</v>
      </c>
      <c r="D78" s="9">
        <f>D79</f>
        <v>155000</v>
      </c>
      <c r="E78" s="9">
        <f>E79</f>
        <v>349800</v>
      </c>
      <c r="F78" s="9">
        <f>F79</f>
        <v>349800</v>
      </c>
      <c r="G78" s="9">
        <f>G79</f>
        <v>349800</v>
      </c>
    </row>
    <row r="79" spans="1:7" x14ac:dyDescent="0.2">
      <c r="A79" s="12" t="s">
        <v>103</v>
      </c>
      <c r="B79" s="24" t="s">
        <v>104</v>
      </c>
      <c r="C79" s="10">
        <f t="shared" ref="C79:E80" si="2">C80</f>
        <v>5756076.04</v>
      </c>
      <c r="D79" s="10">
        <f t="shared" si="2"/>
        <v>155000</v>
      </c>
      <c r="E79" s="10">
        <f t="shared" si="2"/>
        <v>349800</v>
      </c>
      <c r="F79" s="10">
        <f>F80</f>
        <v>349800</v>
      </c>
      <c r="G79" s="10">
        <f>G80</f>
        <v>349800</v>
      </c>
    </row>
    <row r="80" spans="1:7" x14ac:dyDescent="0.2">
      <c r="A80" s="12" t="s">
        <v>105</v>
      </c>
      <c r="B80" s="24" t="s">
        <v>106</v>
      </c>
      <c r="C80" s="10">
        <f t="shared" si="2"/>
        <v>5756076.04</v>
      </c>
      <c r="D80" s="10">
        <f t="shared" si="2"/>
        <v>155000</v>
      </c>
      <c r="E80" s="10">
        <f t="shared" si="2"/>
        <v>349800</v>
      </c>
      <c r="F80" s="10">
        <f>F81</f>
        <v>349800</v>
      </c>
      <c r="G80" s="10">
        <f>G81</f>
        <v>349800</v>
      </c>
    </row>
    <row r="81" spans="1:7" x14ac:dyDescent="0.2">
      <c r="A81" s="12" t="s">
        <v>107</v>
      </c>
      <c r="B81" s="24" t="s">
        <v>108</v>
      </c>
      <c r="C81" s="43">
        <v>5756076.04</v>
      </c>
      <c r="D81" s="10">
        <v>155000</v>
      </c>
      <c r="E81" s="10">
        <v>349800</v>
      </c>
      <c r="F81" s="10">
        <v>349800</v>
      </c>
      <c r="G81" s="10">
        <v>349800</v>
      </c>
    </row>
    <row r="82" spans="1:7" ht="25.5" x14ac:dyDescent="0.2">
      <c r="A82" s="21" t="s">
        <v>109</v>
      </c>
      <c r="B82" s="22" t="s">
        <v>110</v>
      </c>
      <c r="C82" s="9">
        <f>C83+C86</f>
        <v>3687822.95</v>
      </c>
      <c r="D82" s="9">
        <f>D83+D86</f>
        <v>722000</v>
      </c>
      <c r="E82" s="9">
        <f>E83+E86</f>
        <v>2977300</v>
      </c>
      <c r="F82" s="9">
        <f>F83+F86</f>
        <v>2977300</v>
      </c>
      <c r="G82" s="9">
        <f>G83+G86</f>
        <v>2977300</v>
      </c>
    </row>
    <row r="83" spans="1:7" ht="51" x14ac:dyDescent="0.2">
      <c r="A83" s="12" t="s">
        <v>111</v>
      </c>
      <c r="B83" s="13" t="s">
        <v>112</v>
      </c>
      <c r="C83" s="10">
        <f t="shared" ref="C83:G84" si="3">C84</f>
        <v>1792767.83</v>
      </c>
      <c r="D83" s="10">
        <f t="shared" si="3"/>
        <v>127000</v>
      </c>
      <c r="E83" s="10">
        <f t="shared" si="3"/>
        <v>1671300</v>
      </c>
      <c r="F83" s="10">
        <f t="shared" si="3"/>
        <v>1671300</v>
      </c>
      <c r="G83" s="10">
        <f t="shared" si="3"/>
        <v>1671300</v>
      </c>
    </row>
    <row r="84" spans="1:7" ht="63.75" x14ac:dyDescent="0.2">
      <c r="A84" s="12" t="s">
        <v>113</v>
      </c>
      <c r="B84" s="13" t="s">
        <v>114</v>
      </c>
      <c r="C84" s="10">
        <f t="shared" si="3"/>
        <v>1792767.83</v>
      </c>
      <c r="D84" s="10">
        <f t="shared" si="3"/>
        <v>127000</v>
      </c>
      <c r="E84" s="10">
        <f t="shared" si="3"/>
        <v>1671300</v>
      </c>
      <c r="F84" s="10">
        <f t="shared" si="3"/>
        <v>1671300</v>
      </c>
      <c r="G84" s="10">
        <f t="shared" si="3"/>
        <v>1671300</v>
      </c>
    </row>
    <row r="85" spans="1:7" ht="63.75" x14ac:dyDescent="0.2">
      <c r="A85" s="12" t="s">
        <v>115</v>
      </c>
      <c r="B85" s="13" t="s">
        <v>116</v>
      </c>
      <c r="C85" s="43">
        <v>1792767.83</v>
      </c>
      <c r="D85" s="10">
        <v>127000</v>
      </c>
      <c r="E85" s="10">
        <v>1671300</v>
      </c>
      <c r="F85" s="10">
        <v>1671300</v>
      </c>
      <c r="G85" s="10">
        <v>1671300</v>
      </c>
    </row>
    <row r="86" spans="1:7" ht="25.5" x14ac:dyDescent="0.2">
      <c r="A86" s="12" t="s">
        <v>117</v>
      </c>
      <c r="B86" s="13" t="s">
        <v>118</v>
      </c>
      <c r="C86" s="10">
        <f t="shared" ref="C86:G87" si="4">C87</f>
        <v>1895055.12</v>
      </c>
      <c r="D86" s="10">
        <f t="shared" si="4"/>
        <v>595000</v>
      </c>
      <c r="E86" s="10">
        <f t="shared" si="4"/>
        <v>1306000</v>
      </c>
      <c r="F86" s="10">
        <f t="shared" si="4"/>
        <v>1306000</v>
      </c>
      <c r="G86" s="10">
        <f t="shared" si="4"/>
        <v>1306000</v>
      </c>
    </row>
    <row r="87" spans="1:7" ht="25.5" x14ac:dyDescent="0.2">
      <c r="A87" s="12" t="s">
        <v>119</v>
      </c>
      <c r="B87" s="13" t="s">
        <v>120</v>
      </c>
      <c r="C87" s="10">
        <f t="shared" si="4"/>
        <v>1895055.12</v>
      </c>
      <c r="D87" s="10">
        <f t="shared" si="4"/>
        <v>595000</v>
      </c>
      <c r="E87" s="10">
        <f t="shared" si="4"/>
        <v>1306000</v>
      </c>
      <c r="F87" s="10">
        <f t="shared" si="4"/>
        <v>1306000</v>
      </c>
      <c r="G87" s="10">
        <f t="shared" si="4"/>
        <v>1306000</v>
      </c>
    </row>
    <row r="88" spans="1:7" ht="38.25" x14ac:dyDescent="0.2">
      <c r="A88" s="12" t="s">
        <v>121</v>
      </c>
      <c r="B88" s="13" t="s">
        <v>122</v>
      </c>
      <c r="C88" s="43">
        <v>1895055.12</v>
      </c>
      <c r="D88" s="10">
        <v>595000</v>
      </c>
      <c r="E88" s="10">
        <v>1306000</v>
      </c>
      <c r="F88" s="10">
        <v>1306000</v>
      </c>
      <c r="G88" s="10">
        <v>1306000</v>
      </c>
    </row>
    <row r="89" spans="1:7" x14ac:dyDescent="0.2">
      <c r="A89" s="41" t="s">
        <v>316</v>
      </c>
      <c r="B89" s="42" t="s">
        <v>317</v>
      </c>
      <c r="C89" s="44">
        <f>C90</f>
        <v>153430.91</v>
      </c>
      <c r="D89" s="44">
        <f t="shared" ref="D89:G90" si="5">D90</f>
        <v>151000</v>
      </c>
      <c r="E89" s="44">
        <f t="shared" si="5"/>
        <v>0</v>
      </c>
      <c r="F89" s="44">
        <f t="shared" si="5"/>
        <v>0</v>
      </c>
      <c r="G89" s="44">
        <f t="shared" si="5"/>
        <v>0</v>
      </c>
    </row>
    <row r="90" spans="1:7" ht="25.5" x14ac:dyDescent="0.2">
      <c r="A90" s="39" t="s">
        <v>318</v>
      </c>
      <c r="B90" s="40" t="s">
        <v>319</v>
      </c>
      <c r="C90" s="43">
        <f>C91</f>
        <v>153430.91</v>
      </c>
      <c r="D90" s="43">
        <f t="shared" si="5"/>
        <v>151000</v>
      </c>
      <c r="E90" s="43">
        <f t="shared" si="5"/>
        <v>0</v>
      </c>
      <c r="F90" s="43">
        <f t="shared" si="5"/>
        <v>0</v>
      </c>
      <c r="G90" s="43">
        <f t="shared" si="5"/>
        <v>0</v>
      </c>
    </row>
    <row r="91" spans="1:7" ht="25.5" x14ac:dyDescent="0.2">
      <c r="A91" s="39" t="s">
        <v>320</v>
      </c>
      <c r="B91" s="40" t="s">
        <v>321</v>
      </c>
      <c r="C91" s="43">
        <v>153430.91</v>
      </c>
      <c r="D91" s="43">
        <v>151000</v>
      </c>
      <c r="E91" s="43">
        <v>0</v>
      </c>
      <c r="F91" s="43">
        <v>0</v>
      </c>
      <c r="G91" s="43">
        <v>0</v>
      </c>
    </row>
    <row r="92" spans="1:7" x14ac:dyDescent="0.2">
      <c r="A92" s="21" t="s">
        <v>123</v>
      </c>
      <c r="B92" s="22" t="s">
        <v>124</v>
      </c>
      <c r="C92" s="9">
        <f>C93+C96+C97+C100+C105+C109+C110+C116+C118+C120+C121+C122+C124</f>
        <v>1130205.0400000003</v>
      </c>
      <c r="D92" s="9">
        <f>D93+D96+D97+D100+D105+D109+D110+D114+D116+D118+D120+D121+D122+D124</f>
        <v>4748050</v>
      </c>
      <c r="E92" s="9">
        <f>E93+E96+E97+E100+E105+E109+E110+E114+E116+E118+E120+E121+E122+E124</f>
        <v>1119700</v>
      </c>
      <c r="F92" s="9">
        <f t="shared" ref="F92:G92" si="6">F93+F96+F97+F100+F105+F109+F110+F114+F116+F118+F120+F121+F122+F124</f>
        <v>1119700</v>
      </c>
      <c r="G92" s="9">
        <f t="shared" si="6"/>
        <v>1119700</v>
      </c>
    </row>
    <row r="93" spans="1:7" ht="25.5" x14ac:dyDescent="0.2">
      <c r="A93" s="39" t="s">
        <v>326</v>
      </c>
      <c r="B93" s="40" t="s">
        <v>327</v>
      </c>
      <c r="C93" s="43">
        <f>C94+C95</f>
        <v>144517.13</v>
      </c>
      <c r="D93" s="43">
        <f>D94+D95</f>
        <v>71550</v>
      </c>
      <c r="E93" s="43">
        <f t="shared" ref="E93:G93" si="7">E94+E95</f>
        <v>0</v>
      </c>
      <c r="F93" s="43">
        <f t="shared" si="7"/>
        <v>0</v>
      </c>
      <c r="G93" s="43">
        <f t="shared" si="7"/>
        <v>0</v>
      </c>
    </row>
    <row r="94" spans="1:7" ht="51" x14ac:dyDescent="0.2">
      <c r="A94" s="39" t="s">
        <v>328</v>
      </c>
      <c r="B94" s="40" t="s">
        <v>329</v>
      </c>
      <c r="C94" s="43">
        <v>135942.13</v>
      </c>
      <c r="D94" s="10">
        <v>65000</v>
      </c>
      <c r="E94" s="10">
        <v>0</v>
      </c>
      <c r="F94" s="10">
        <v>0</v>
      </c>
      <c r="G94" s="10">
        <v>0</v>
      </c>
    </row>
    <row r="95" spans="1:7" ht="38.25" x14ac:dyDescent="0.2">
      <c r="A95" s="39" t="s">
        <v>330</v>
      </c>
      <c r="B95" s="40" t="s">
        <v>331</v>
      </c>
      <c r="C95" s="43">
        <v>8575</v>
      </c>
      <c r="D95" s="10">
        <v>6550</v>
      </c>
      <c r="E95" s="10">
        <v>0</v>
      </c>
      <c r="F95" s="10">
        <v>0</v>
      </c>
      <c r="G95" s="10">
        <v>0</v>
      </c>
    </row>
    <row r="96" spans="1:7" ht="38.25" x14ac:dyDescent="0.2">
      <c r="A96" s="39" t="s">
        <v>332</v>
      </c>
      <c r="B96" s="40" t="s">
        <v>333</v>
      </c>
      <c r="C96" s="43">
        <v>7000</v>
      </c>
      <c r="D96" s="10">
        <v>5000</v>
      </c>
      <c r="E96" s="10">
        <v>0</v>
      </c>
      <c r="F96" s="10">
        <v>0</v>
      </c>
      <c r="G96" s="10">
        <v>0</v>
      </c>
    </row>
    <row r="97" spans="1:7" ht="38.25" x14ac:dyDescent="0.2">
      <c r="A97" s="39" t="s">
        <v>334</v>
      </c>
      <c r="B97" s="40" t="s">
        <v>335</v>
      </c>
      <c r="C97" s="43">
        <f>C98+C99</f>
        <v>228052.27</v>
      </c>
      <c r="D97" s="51">
        <f>D98+D99</f>
        <v>747000</v>
      </c>
      <c r="E97" s="51">
        <f t="shared" ref="E97:G97" si="8">E98+E99</f>
        <v>0</v>
      </c>
      <c r="F97" s="51">
        <f t="shared" si="8"/>
        <v>0</v>
      </c>
      <c r="G97" s="51">
        <f t="shared" si="8"/>
        <v>0</v>
      </c>
    </row>
    <row r="98" spans="1:7" ht="38.25" x14ac:dyDescent="0.2">
      <c r="A98" s="39" t="s">
        <v>336</v>
      </c>
      <c r="B98" s="40" t="s">
        <v>337</v>
      </c>
      <c r="C98" s="43">
        <v>228052.27</v>
      </c>
      <c r="D98" s="51">
        <v>567000</v>
      </c>
      <c r="E98" s="51">
        <v>0</v>
      </c>
      <c r="F98" s="51">
        <v>0</v>
      </c>
      <c r="G98" s="51">
        <v>0</v>
      </c>
    </row>
    <row r="99" spans="1:7" ht="38.25" x14ac:dyDescent="0.2">
      <c r="A99" s="39" t="s">
        <v>404</v>
      </c>
      <c r="B99" s="50" t="s">
        <v>412</v>
      </c>
      <c r="C99" s="43">
        <v>0</v>
      </c>
      <c r="D99" s="51">
        <v>180000</v>
      </c>
      <c r="E99" s="51">
        <v>0</v>
      </c>
      <c r="F99" s="51">
        <v>0</v>
      </c>
      <c r="G99" s="51">
        <v>0</v>
      </c>
    </row>
    <row r="100" spans="1:7" ht="25.5" x14ac:dyDescent="0.2">
      <c r="A100" s="39" t="s">
        <v>338</v>
      </c>
      <c r="B100" s="40" t="s">
        <v>339</v>
      </c>
      <c r="C100" s="43">
        <f>C101</f>
        <v>366000</v>
      </c>
      <c r="D100" s="10">
        <f>D101</f>
        <v>492000</v>
      </c>
      <c r="E100" s="10">
        <f t="shared" ref="E100:G100" si="9">E101</f>
        <v>0</v>
      </c>
      <c r="F100" s="10">
        <f t="shared" si="9"/>
        <v>0</v>
      </c>
      <c r="G100" s="10">
        <f t="shared" si="9"/>
        <v>0</v>
      </c>
    </row>
    <row r="101" spans="1:7" ht="38.25" x14ac:dyDescent="0.2">
      <c r="A101" s="39" t="s">
        <v>340</v>
      </c>
      <c r="B101" s="40" t="s">
        <v>341</v>
      </c>
      <c r="C101" s="43">
        <v>366000</v>
      </c>
      <c r="D101" s="10">
        <v>492000</v>
      </c>
      <c r="E101" s="10">
        <v>0</v>
      </c>
      <c r="F101" s="10">
        <v>0</v>
      </c>
      <c r="G101" s="10">
        <v>0</v>
      </c>
    </row>
    <row r="102" spans="1:7" x14ac:dyDescent="0.2">
      <c r="A102" s="39" t="s">
        <v>409</v>
      </c>
      <c r="B102" s="50" t="s">
        <v>415</v>
      </c>
      <c r="C102" s="43">
        <f>C103</f>
        <v>0</v>
      </c>
      <c r="D102" s="10">
        <f>D103</f>
        <v>92000</v>
      </c>
      <c r="E102" s="10">
        <f t="shared" ref="E102:G103" si="10">E103</f>
        <v>0</v>
      </c>
      <c r="F102" s="10">
        <f t="shared" si="10"/>
        <v>0</v>
      </c>
      <c r="G102" s="10">
        <f t="shared" si="10"/>
        <v>0</v>
      </c>
    </row>
    <row r="103" spans="1:7" ht="38.25" x14ac:dyDescent="0.2">
      <c r="A103" s="39" t="s">
        <v>410</v>
      </c>
      <c r="B103" s="50" t="s">
        <v>414</v>
      </c>
      <c r="C103" s="43">
        <f>C104</f>
        <v>0</v>
      </c>
      <c r="D103" s="10">
        <f>D104</f>
        <v>92000</v>
      </c>
      <c r="E103" s="10">
        <f t="shared" si="10"/>
        <v>0</v>
      </c>
      <c r="F103" s="10">
        <f t="shared" si="10"/>
        <v>0</v>
      </c>
      <c r="G103" s="10">
        <f t="shared" si="10"/>
        <v>0</v>
      </c>
    </row>
    <row r="104" spans="1:7" ht="51" x14ac:dyDescent="0.2">
      <c r="A104" s="39" t="s">
        <v>411</v>
      </c>
      <c r="B104" s="50" t="s">
        <v>413</v>
      </c>
      <c r="C104" s="43">
        <v>0</v>
      </c>
      <c r="D104" s="10">
        <v>92000</v>
      </c>
      <c r="E104" s="10">
        <v>0</v>
      </c>
      <c r="F104" s="10">
        <v>0</v>
      </c>
      <c r="G104" s="10">
        <v>0</v>
      </c>
    </row>
    <row r="105" spans="1:7" ht="76.5" x14ac:dyDescent="0.2">
      <c r="A105" s="39" t="s">
        <v>342</v>
      </c>
      <c r="B105" s="40" t="s">
        <v>343</v>
      </c>
      <c r="C105" s="43">
        <f>C106+C107+C108</f>
        <v>447789.01</v>
      </c>
      <c r="D105" s="43">
        <f>D106+D107+D108</f>
        <v>233000</v>
      </c>
      <c r="E105" s="43">
        <f t="shared" ref="E105:G105" si="11">E106+E107+E108</f>
        <v>0</v>
      </c>
      <c r="F105" s="43">
        <f t="shared" si="11"/>
        <v>0</v>
      </c>
      <c r="G105" s="43">
        <f t="shared" si="11"/>
        <v>0</v>
      </c>
    </row>
    <row r="106" spans="1:7" ht="25.5" x14ac:dyDescent="0.2">
      <c r="A106" s="39" t="s">
        <v>344</v>
      </c>
      <c r="B106" s="40" t="s">
        <v>345</v>
      </c>
      <c r="C106" s="43">
        <v>20000</v>
      </c>
      <c r="D106" s="10">
        <v>0</v>
      </c>
      <c r="E106" s="10">
        <v>0</v>
      </c>
      <c r="F106" s="10">
        <v>0</v>
      </c>
      <c r="G106" s="10">
        <v>0</v>
      </c>
    </row>
    <row r="107" spans="1:7" ht="25.5" x14ac:dyDescent="0.2">
      <c r="A107" s="39" t="s">
        <v>346</v>
      </c>
      <c r="B107" s="40" t="s">
        <v>347</v>
      </c>
      <c r="C107" s="43">
        <v>195000</v>
      </c>
      <c r="D107" s="51">
        <v>166000</v>
      </c>
      <c r="E107" s="51">
        <v>0</v>
      </c>
      <c r="F107" s="51">
        <v>0</v>
      </c>
      <c r="G107" s="51">
        <v>0</v>
      </c>
    </row>
    <row r="108" spans="1:7" x14ac:dyDescent="0.2">
      <c r="A108" s="39" t="s">
        <v>348</v>
      </c>
      <c r="B108" s="40" t="s">
        <v>349</v>
      </c>
      <c r="C108" s="43">
        <v>232789.01</v>
      </c>
      <c r="D108" s="51">
        <v>67000</v>
      </c>
      <c r="E108" s="51">
        <v>0</v>
      </c>
      <c r="F108" s="51">
        <v>0</v>
      </c>
      <c r="G108" s="51">
        <v>0</v>
      </c>
    </row>
    <row r="109" spans="1:7" ht="38.25" x14ac:dyDescent="0.2">
      <c r="A109" s="39" t="s">
        <v>350</v>
      </c>
      <c r="B109" s="40" t="s">
        <v>351</v>
      </c>
      <c r="C109" s="43">
        <v>468964.57</v>
      </c>
      <c r="D109" s="10">
        <v>698000</v>
      </c>
      <c r="E109" s="10">
        <v>0</v>
      </c>
      <c r="F109" s="10">
        <v>0</v>
      </c>
      <c r="G109" s="10">
        <v>0</v>
      </c>
    </row>
    <row r="110" spans="1:7" ht="25.5" x14ac:dyDescent="0.2">
      <c r="A110" s="39" t="s">
        <v>352</v>
      </c>
      <c r="B110" s="40" t="s">
        <v>353</v>
      </c>
      <c r="C110" s="43">
        <f>C111+C113</f>
        <v>617003.23</v>
      </c>
      <c r="D110" s="10">
        <f>D111+D113</f>
        <v>434500</v>
      </c>
      <c r="E110" s="10">
        <f t="shared" ref="E110:G110" si="12">E111+E113</f>
        <v>0</v>
      </c>
      <c r="F110" s="10">
        <f t="shared" si="12"/>
        <v>0</v>
      </c>
      <c r="G110" s="10">
        <f t="shared" si="12"/>
        <v>0</v>
      </c>
    </row>
    <row r="111" spans="1:7" ht="38.25" x14ac:dyDescent="0.2">
      <c r="A111" s="47" t="s">
        <v>405</v>
      </c>
      <c r="B111" s="50" t="s">
        <v>407</v>
      </c>
      <c r="C111" s="43">
        <f>C112</f>
        <v>0</v>
      </c>
      <c r="D111" s="10">
        <f>D112</f>
        <v>2000</v>
      </c>
      <c r="E111" s="10">
        <f t="shared" ref="E111:G111" si="13">E112</f>
        <v>0</v>
      </c>
      <c r="F111" s="10">
        <f t="shared" si="13"/>
        <v>0</v>
      </c>
      <c r="G111" s="10">
        <f t="shared" si="13"/>
        <v>0</v>
      </c>
    </row>
    <row r="112" spans="1:7" ht="38.25" x14ac:dyDescent="0.2">
      <c r="A112" s="47" t="s">
        <v>406</v>
      </c>
      <c r="B112" s="50" t="s">
        <v>408</v>
      </c>
      <c r="C112" s="43">
        <v>0</v>
      </c>
      <c r="D112" s="10">
        <v>2000</v>
      </c>
      <c r="E112" s="10">
        <v>0</v>
      </c>
      <c r="F112" s="10">
        <v>0</v>
      </c>
      <c r="G112" s="10">
        <v>0</v>
      </c>
    </row>
    <row r="113" spans="1:7" ht="25.5" x14ac:dyDescent="0.2">
      <c r="A113" s="39" t="s">
        <v>354</v>
      </c>
      <c r="B113" s="40" t="s">
        <v>355</v>
      </c>
      <c r="C113" s="43">
        <v>617003.23</v>
      </c>
      <c r="D113" s="10">
        <v>432500</v>
      </c>
      <c r="E113" s="10">
        <v>0</v>
      </c>
      <c r="F113" s="10">
        <v>0</v>
      </c>
      <c r="G113" s="10">
        <v>0</v>
      </c>
    </row>
    <row r="114" spans="1:7" ht="25.5" x14ac:dyDescent="0.2">
      <c r="A114" s="39" t="s">
        <v>418</v>
      </c>
      <c r="B114" s="50" t="s">
        <v>416</v>
      </c>
      <c r="C114" s="43">
        <f>C115</f>
        <v>0</v>
      </c>
      <c r="D114" s="10">
        <f>D115</f>
        <v>4500</v>
      </c>
      <c r="E114" s="10">
        <f t="shared" ref="E114:G114" si="14">E115</f>
        <v>0</v>
      </c>
      <c r="F114" s="10">
        <f t="shared" si="14"/>
        <v>0</v>
      </c>
      <c r="G114" s="10">
        <f t="shared" si="14"/>
        <v>0</v>
      </c>
    </row>
    <row r="115" spans="1:7" ht="38.25" x14ac:dyDescent="0.2">
      <c r="A115" s="39" t="s">
        <v>419</v>
      </c>
      <c r="B115" s="50" t="s">
        <v>417</v>
      </c>
      <c r="C115" s="43">
        <v>0</v>
      </c>
      <c r="D115" s="10">
        <v>4500</v>
      </c>
      <c r="E115" s="10">
        <v>0</v>
      </c>
      <c r="F115" s="10">
        <v>0</v>
      </c>
      <c r="G115" s="10">
        <v>0</v>
      </c>
    </row>
    <row r="116" spans="1:7" ht="38.25" x14ac:dyDescent="0.2">
      <c r="A116" s="39" t="s">
        <v>356</v>
      </c>
      <c r="B116" s="40" t="s">
        <v>357</v>
      </c>
      <c r="C116" s="43">
        <v>6000</v>
      </c>
      <c r="D116" s="10">
        <f>D117</f>
        <v>36000</v>
      </c>
      <c r="E116" s="10">
        <f t="shared" ref="E116:G116" si="15">E117</f>
        <v>0</v>
      </c>
      <c r="F116" s="10">
        <f t="shared" si="15"/>
        <v>0</v>
      </c>
      <c r="G116" s="10">
        <f t="shared" si="15"/>
        <v>0</v>
      </c>
    </row>
    <row r="117" spans="1:7" ht="51" x14ac:dyDescent="0.2">
      <c r="A117" s="39" t="s">
        <v>358</v>
      </c>
      <c r="B117" s="40" t="s">
        <v>359</v>
      </c>
      <c r="C117" s="43">
        <v>6000</v>
      </c>
      <c r="D117" s="10">
        <v>36000</v>
      </c>
      <c r="E117" s="10">
        <v>0</v>
      </c>
      <c r="F117" s="10">
        <v>0</v>
      </c>
      <c r="G117" s="10">
        <v>0</v>
      </c>
    </row>
    <row r="118" spans="1:7" x14ac:dyDescent="0.2">
      <c r="A118" s="39" t="s">
        <v>360</v>
      </c>
      <c r="B118" s="40" t="s">
        <v>361</v>
      </c>
      <c r="C118" s="43">
        <v>150273.62</v>
      </c>
      <c r="D118" s="51">
        <f>D119</f>
        <v>149500</v>
      </c>
      <c r="E118" s="51">
        <f t="shared" ref="E118:G118" si="16">E119</f>
        <v>0</v>
      </c>
      <c r="F118" s="51">
        <f t="shared" si="16"/>
        <v>0</v>
      </c>
      <c r="G118" s="51">
        <f t="shared" si="16"/>
        <v>0</v>
      </c>
    </row>
    <row r="119" spans="1:7" ht="25.5" x14ac:dyDescent="0.2">
      <c r="A119" s="39" t="s">
        <v>362</v>
      </c>
      <c r="B119" s="40" t="s">
        <v>363</v>
      </c>
      <c r="C119" s="43">
        <v>150273.62</v>
      </c>
      <c r="D119" s="51">
        <v>149500</v>
      </c>
      <c r="E119" s="51">
        <v>0</v>
      </c>
      <c r="F119" s="51">
        <v>0</v>
      </c>
      <c r="G119" s="51">
        <v>0</v>
      </c>
    </row>
    <row r="120" spans="1:7" ht="51" x14ac:dyDescent="0.2">
      <c r="A120" s="39" t="s">
        <v>364</v>
      </c>
      <c r="B120" s="40" t="s">
        <v>365</v>
      </c>
      <c r="C120" s="43">
        <v>315672.7</v>
      </c>
      <c r="D120" s="51">
        <v>327000</v>
      </c>
      <c r="E120" s="51">
        <v>0</v>
      </c>
      <c r="F120" s="51">
        <v>0</v>
      </c>
      <c r="G120" s="51">
        <v>0</v>
      </c>
    </row>
    <row r="121" spans="1:7" ht="25.5" x14ac:dyDescent="0.2">
      <c r="A121" s="39" t="s">
        <v>366</v>
      </c>
      <c r="B121" s="40" t="s">
        <v>367</v>
      </c>
      <c r="C121" s="43">
        <v>40000</v>
      </c>
      <c r="D121" s="10">
        <v>0</v>
      </c>
      <c r="E121" s="10">
        <v>0</v>
      </c>
      <c r="F121" s="10">
        <v>0</v>
      </c>
      <c r="G121" s="10">
        <v>0</v>
      </c>
    </row>
    <row r="122" spans="1:7" ht="25.5" x14ac:dyDescent="0.2">
      <c r="A122" s="39" t="s">
        <v>368</v>
      </c>
      <c r="B122" s="40" t="s">
        <v>369</v>
      </c>
      <c r="C122" s="43">
        <v>-1661067.49</v>
      </c>
      <c r="D122" s="51">
        <f>D123</f>
        <v>1550000</v>
      </c>
      <c r="E122" s="51">
        <f t="shared" ref="E122:G122" si="17">E123</f>
        <v>0</v>
      </c>
      <c r="F122" s="51">
        <f t="shared" si="17"/>
        <v>0</v>
      </c>
      <c r="G122" s="51">
        <f t="shared" si="17"/>
        <v>0</v>
      </c>
    </row>
    <row r="123" spans="1:7" ht="25.5" x14ac:dyDescent="0.2">
      <c r="A123" s="39" t="s">
        <v>370</v>
      </c>
      <c r="B123" s="40" t="s">
        <v>371</v>
      </c>
      <c r="C123" s="43">
        <v>-1661067.49</v>
      </c>
      <c r="D123" s="51">
        <v>1550000</v>
      </c>
      <c r="E123" s="51">
        <v>0</v>
      </c>
      <c r="F123" s="51">
        <v>0</v>
      </c>
      <c r="G123" s="51">
        <v>0</v>
      </c>
    </row>
    <row r="124" spans="1:7" ht="25.5" x14ac:dyDescent="0.2">
      <c r="A124" s="12" t="s">
        <v>229</v>
      </c>
      <c r="B124" s="24" t="s">
        <v>230</v>
      </c>
      <c r="C124" s="10">
        <f>C125+C127+C129+C131+C133+C135+C137+C139+C141+C143+C145</f>
        <v>0</v>
      </c>
      <c r="D124" s="10">
        <f>D125+D127+D129+D131+D133+D135+D137+D139+D141+D143+D145</f>
        <v>0</v>
      </c>
      <c r="E124" s="10">
        <f>E125+E127+E129+E131+E133+E135+E137+E139+E141+E143+E145</f>
        <v>1119700</v>
      </c>
      <c r="F124" s="10">
        <f>F125+F127+F129+F131+F133+F135+F137+F139+F141+F143+F145</f>
        <v>1119700</v>
      </c>
      <c r="G124" s="10">
        <f>G125+G127+G129+G131+G133+G135+G137+G139+G141+G143+G145</f>
        <v>1119700</v>
      </c>
    </row>
    <row r="125" spans="1:7" ht="38.25" x14ac:dyDescent="0.2">
      <c r="A125" s="12" t="s">
        <v>231</v>
      </c>
      <c r="B125" s="24" t="s">
        <v>232</v>
      </c>
      <c r="C125" s="10">
        <f>C126</f>
        <v>0</v>
      </c>
      <c r="D125" s="10">
        <f>D126</f>
        <v>0</v>
      </c>
      <c r="E125" s="10">
        <f>E126</f>
        <v>14500</v>
      </c>
      <c r="F125" s="10">
        <f>F126</f>
        <v>14500</v>
      </c>
      <c r="G125" s="10">
        <f>G126</f>
        <v>14500</v>
      </c>
    </row>
    <row r="126" spans="1:7" ht="51" x14ac:dyDescent="0.2">
      <c r="A126" s="28" t="s">
        <v>218</v>
      </c>
      <c r="B126" s="29" t="s">
        <v>294</v>
      </c>
      <c r="C126" s="25">
        <v>0</v>
      </c>
      <c r="D126" s="25">
        <v>0</v>
      </c>
      <c r="E126" s="25">
        <v>14500</v>
      </c>
      <c r="F126" s="25">
        <v>14500</v>
      </c>
      <c r="G126" s="25">
        <v>14500</v>
      </c>
    </row>
    <row r="127" spans="1:7" ht="51" x14ac:dyDescent="0.2">
      <c r="A127" s="28" t="s">
        <v>233</v>
      </c>
      <c r="B127" s="29" t="s">
        <v>234</v>
      </c>
      <c r="C127" s="25">
        <f>C128</f>
        <v>0</v>
      </c>
      <c r="D127" s="25">
        <f>D128</f>
        <v>0</v>
      </c>
      <c r="E127" s="25">
        <f>E128</f>
        <v>111800</v>
      </c>
      <c r="F127" s="25">
        <f>F128</f>
        <v>111800</v>
      </c>
      <c r="G127" s="25">
        <f>G128</f>
        <v>111800</v>
      </c>
    </row>
    <row r="128" spans="1:7" ht="76.5" x14ac:dyDescent="0.2">
      <c r="A128" s="28" t="s">
        <v>219</v>
      </c>
      <c r="B128" s="29" t="s">
        <v>237</v>
      </c>
      <c r="C128" s="25">
        <v>0</v>
      </c>
      <c r="D128" s="25">
        <v>0</v>
      </c>
      <c r="E128" s="25">
        <v>111800</v>
      </c>
      <c r="F128" s="25">
        <v>111800</v>
      </c>
      <c r="G128" s="25">
        <v>111800</v>
      </c>
    </row>
    <row r="129" spans="1:7" ht="38.25" x14ac:dyDescent="0.2">
      <c r="A129" s="28" t="s">
        <v>235</v>
      </c>
      <c r="B129" s="29" t="s">
        <v>236</v>
      </c>
      <c r="C129" s="25">
        <f>C130</f>
        <v>0</v>
      </c>
      <c r="D129" s="25">
        <f>D130</f>
        <v>0</v>
      </c>
      <c r="E129" s="25">
        <f>E130</f>
        <v>42000</v>
      </c>
      <c r="F129" s="25">
        <f>F130</f>
        <v>42000</v>
      </c>
      <c r="G129" s="25">
        <f>G130</f>
        <v>42000</v>
      </c>
    </row>
    <row r="130" spans="1:7" ht="51" x14ac:dyDescent="0.2">
      <c r="A130" s="28" t="s">
        <v>220</v>
      </c>
      <c r="B130" s="29" t="s">
        <v>238</v>
      </c>
      <c r="C130" s="25">
        <v>0</v>
      </c>
      <c r="D130" s="25">
        <v>0</v>
      </c>
      <c r="E130" s="25">
        <v>42000</v>
      </c>
      <c r="F130" s="25">
        <v>42000</v>
      </c>
      <c r="G130" s="25">
        <v>42000</v>
      </c>
    </row>
    <row r="131" spans="1:7" ht="51" x14ac:dyDescent="0.2">
      <c r="A131" s="28" t="s">
        <v>239</v>
      </c>
      <c r="B131" s="29" t="s">
        <v>240</v>
      </c>
      <c r="C131" s="25">
        <f>C132</f>
        <v>0</v>
      </c>
      <c r="D131" s="25">
        <f>D132</f>
        <v>0</v>
      </c>
      <c r="E131" s="25">
        <f>E132</f>
        <v>12100</v>
      </c>
      <c r="F131" s="25">
        <f>F132</f>
        <v>12100</v>
      </c>
      <c r="G131" s="25">
        <f>G132</f>
        <v>12100</v>
      </c>
    </row>
    <row r="132" spans="1:7" ht="63.75" x14ac:dyDescent="0.2">
      <c r="A132" s="28" t="s">
        <v>221</v>
      </c>
      <c r="B132" s="29" t="s">
        <v>246</v>
      </c>
      <c r="C132" s="25">
        <v>0</v>
      </c>
      <c r="D132" s="25">
        <v>0</v>
      </c>
      <c r="E132" s="25">
        <v>12100</v>
      </c>
      <c r="F132" s="25">
        <v>12100</v>
      </c>
      <c r="G132" s="25">
        <v>12100</v>
      </c>
    </row>
    <row r="133" spans="1:7" ht="38.25" x14ac:dyDescent="0.2">
      <c r="A133" s="28" t="s">
        <v>244</v>
      </c>
      <c r="B133" s="29" t="s">
        <v>245</v>
      </c>
      <c r="C133" s="25">
        <f>C134</f>
        <v>0</v>
      </c>
      <c r="D133" s="25">
        <f>D134</f>
        <v>0</v>
      </c>
      <c r="E133" s="25">
        <f>E134</f>
        <v>500</v>
      </c>
      <c r="F133" s="25">
        <f>F134</f>
        <v>500</v>
      </c>
      <c r="G133" s="25">
        <f>G134</f>
        <v>500</v>
      </c>
    </row>
    <row r="134" spans="1:7" ht="63.75" x14ac:dyDescent="0.2">
      <c r="A134" s="28" t="s">
        <v>222</v>
      </c>
      <c r="B134" s="29" t="s">
        <v>247</v>
      </c>
      <c r="C134" s="25">
        <v>0</v>
      </c>
      <c r="D134" s="25">
        <v>0</v>
      </c>
      <c r="E134" s="25">
        <v>500</v>
      </c>
      <c r="F134" s="25">
        <v>500</v>
      </c>
      <c r="G134" s="25">
        <v>500</v>
      </c>
    </row>
    <row r="135" spans="1:7" ht="38.25" x14ac:dyDescent="0.2">
      <c r="A135" s="28" t="s">
        <v>241</v>
      </c>
      <c r="B135" s="29" t="s">
        <v>242</v>
      </c>
      <c r="C135" s="25">
        <f>C136</f>
        <v>0</v>
      </c>
      <c r="D135" s="25">
        <f>D136</f>
        <v>0</v>
      </c>
      <c r="E135" s="25">
        <f>E136</f>
        <v>1000</v>
      </c>
      <c r="F135" s="25">
        <f>F136</f>
        <v>1000</v>
      </c>
      <c r="G135" s="25">
        <f>G136</f>
        <v>1000</v>
      </c>
    </row>
    <row r="136" spans="1:7" ht="51" x14ac:dyDescent="0.2">
      <c r="A136" s="28" t="s">
        <v>223</v>
      </c>
      <c r="B136" s="29" t="s">
        <v>243</v>
      </c>
      <c r="C136" s="25">
        <v>0</v>
      </c>
      <c r="D136" s="25"/>
      <c r="E136" s="25">
        <v>1000</v>
      </c>
      <c r="F136" s="25">
        <v>1000</v>
      </c>
      <c r="G136" s="25">
        <v>1000</v>
      </c>
    </row>
    <row r="137" spans="1:7" ht="51" x14ac:dyDescent="0.2">
      <c r="A137" s="28" t="s">
        <v>248</v>
      </c>
      <c r="B137" s="29" t="s">
        <v>249</v>
      </c>
      <c r="C137" s="25">
        <f>C138</f>
        <v>0</v>
      </c>
      <c r="D137" s="25">
        <f>D138</f>
        <v>0</v>
      </c>
      <c r="E137" s="25">
        <f>E138</f>
        <v>214000</v>
      </c>
      <c r="F137" s="25">
        <f>F138</f>
        <v>214000</v>
      </c>
      <c r="G137" s="25">
        <f>G138</f>
        <v>214000</v>
      </c>
    </row>
    <row r="138" spans="1:7" ht="63.75" x14ac:dyDescent="0.2">
      <c r="A138" s="28" t="s">
        <v>224</v>
      </c>
      <c r="B138" s="29" t="s">
        <v>250</v>
      </c>
      <c r="C138" s="25">
        <v>0</v>
      </c>
      <c r="D138" s="25">
        <v>0</v>
      </c>
      <c r="E138" s="25">
        <v>214000</v>
      </c>
      <c r="F138" s="25">
        <v>214000</v>
      </c>
      <c r="G138" s="25">
        <v>214000</v>
      </c>
    </row>
    <row r="139" spans="1:7" ht="51" x14ac:dyDescent="0.2">
      <c r="A139" s="28" t="s">
        <v>251</v>
      </c>
      <c r="B139" s="29" t="s">
        <v>252</v>
      </c>
      <c r="C139" s="25">
        <f>C140</f>
        <v>0</v>
      </c>
      <c r="D139" s="25">
        <f>D140</f>
        <v>0</v>
      </c>
      <c r="E139" s="25">
        <f>E140</f>
        <v>32200</v>
      </c>
      <c r="F139" s="25">
        <f>F140</f>
        <v>32200</v>
      </c>
      <c r="G139" s="25">
        <f>G140</f>
        <v>32200</v>
      </c>
    </row>
    <row r="140" spans="1:7" ht="76.5" x14ac:dyDescent="0.2">
      <c r="A140" s="28" t="s">
        <v>225</v>
      </c>
      <c r="B140" s="29" t="s">
        <v>295</v>
      </c>
      <c r="C140" s="25">
        <v>0</v>
      </c>
      <c r="D140" s="25">
        <v>0</v>
      </c>
      <c r="E140" s="25">
        <v>32200</v>
      </c>
      <c r="F140" s="25">
        <v>32200</v>
      </c>
      <c r="G140" s="25">
        <v>32200</v>
      </c>
    </row>
    <row r="141" spans="1:7" ht="38.25" x14ac:dyDescent="0.2">
      <c r="A141" s="28" t="s">
        <v>253</v>
      </c>
      <c r="B141" s="29" t="s">
        <v>254</v>
      </c>
      <c r="C141" s="25">
        <f>C142</f>
        <v>0</v>
      </c>
      <c r="D141" s="25">
        <f>D142</f>
        <v>0</v>
      </c>
      <c r="E141" s="25">
        <f>E142</f>
        <v>2800</v>
      </c>
      <c r="F141" s="25">
        <f>F142</f>
        <v>2800</v>
      </c>
      <c r="G141" s="25">
        <f>G142</f>
        <v>2800</v>
      </c>
    </row>
    <row r="142" spans="1:7" ht="63.75" x14ac:dyDescent="0.2">
      <c r="A142" s="28" t="s">
        <v>226</v>
      </c>
      <c r="B142" s="29" t="s">
        <v>257</v>
      </c>
      <c r="C142" s="25">
        <v>0</v>
      </c>
      <c r="D142" s="25">
        <v>0</v>
      </c>
      <c r="E142" s="25">
        <v>2800</v>
      </c>
      <c r="F142" s="25">
        <v>2800</v>
      </c>
      <c r="G142" s="25">
        <v>2800</v>
      </c>
    </row>
    <row r="143" spans="1:7" ht="38.25" x14ac:dyDescent="0.2">
      <c r="A143" s="28" t="s">
        <v>255</v>
      </c>
      <c r="B143" s="29" t="s">
        <v>256</v>
      </c>
      <c r="C143" s="25">
        <f>C144</f>
        <v>0</v>
      </c>
      <c r="D143" s="25">
        <f>D144</f>
        <v>0</v>
      </c>
      <c r="E143" s="25">
        <f>E144</f>
        <v>366800</v>
      </c>
      <c r="F143" s="25">
        <f>F144</f>
        <v>366800</v>
      </c>
      <c r="G143" s="25">
        <f>G144</f>
        <v>366800</v>
      </c>
    </row>
    <row r="144" spans="1:7" ht="51" x14ac:dyDescent="0.2">
      <c r="A144" s="28" t="s">
        <v>227</v>
      </c>
      <c r="B144" s="29" t="s">
        <v>258</v>
      </c>
      <c r="C144" s="25">
        <v>0</v>
      </c>
      <c r="D144" s="25">
        <v>0</v>
      </c>
      <c r="E144" s="25">
        <v>366800</v>
      </c>
      <c r="F144" s="25">
        <v>366800</v>
      </c>
      <c r="G144" s="25">
        <v>366800</v>
      </c>
    </row>
    <row r="145" spans="1:9" ht="51" x14ac:dyDescent="0.2">
      <c r="A145" s="28" t="s">
        <v>259</v>
      </c>
      <c r="B145" s="29" t="s">
        <v>260</v>
      </c>
      <c r="C145" s="25">
        <f>C146</f>
        <v>0</v>
      </c>
      <c r="D145" s="25">
        <f>D146</f>
        <v>0</v>
      </c>
      <c r="E145" s="25">
        <f>E146</f>
        <v>322000</v>
      </c>
      <c r="F145" s="25">
        <f>F146</f>
        <v>322000</v>
      </c>
      <c r="G145" s="25">
        <f>G146</f>
        <v>322000</v>
      </c>
    </row>
    <row r="146" spans="1:9" ht="63.75" x14ac:dyDescent="0.2">
      <c r="A146" s="28" t="s">
        <v>228</v>
      </c>
      <c r="B146" s="29" t="s">
        <v>261</v>
      </c>
      <c r="C146" s="25">
        <v>0</v>
      </c>
      <c r="D146" s="25">
        <v>0</v>
      </c>
      <c r="E146" s="25">
        <v>322000</v>
      </c>
      <c r="F146" s="25">
        <v>322000</v>
      </c>
      <c r="G146" s="25">
        <v>322000</v>
      </c>
    </row>
    <row r="147" spans="1:9" x14ac:dyDescent="0.2">
      <c r="A147" s="21" t="s">
        <v>125</v>
      </c>
      <c r="B147" s="22" t="s">
        <v>126</v>
      </c>
      <c r="C147" s="9">
        <f>C148+C150</f>
        <v>-7616.619999999999</v>
      </c>
      <c r="D147" s="9">
        <f>D148+D150</f>
        <v>0</v>
      </c>
      <c r="E147" s="9">
        <f>E148+E150</f>
        <v>33300</v>
      </c>
      <c r="F147" s="9">
        <f>F148+F150</f>
        <v>33300</v>
      </c>
      <c r="G147" s="9">
        <f>G148+G150</f>
        <v>33300</v>
      </c>
    </row>
    <row r="148" spans="1:9" x14ac:dyDescent="0.2">
      <c r="A148" s="39" t="s">
        <v>322</v>
      </c>
      <c r="B148" s="40" t="s">
        <v>323</v>
      </c>
      <c r="C148" s="10">
        <f>C149</f>
        <v>-17947.689999999999</v>
      </c>
      <c r="D148" s="10">
        <f>D149</f>
        <v>0</v>
      </c>
      <c r="E148" s="10">
        <f>E149</f>
        <v>0</v>
      </c>
      <c r="F148" s="10">
        <f>F149</f>
        <v>0</v>
      </c>
      <c r="G148" s="10">
        <f>G149</f>
        <v>0</v>
      </c>
    </row>
    <row r="149" spans="1:9" x14ac:dyDescent="0.2">
      <c r="A149" s="39" t="s">
        <v>324</v>
      </c>
      <c r="B149" s="40" t="s">
        <v>325</v>
      </c>
      <c r="C149" s="43">
        <v>-17947.689999999999</v>
      </c>
      <c r="D149" s="10">
        <v>0</v>
      </c>
      <c r="E149" s="10">
        <v>0</v>
      </c>
      <c r="F149" s="10">
        <v>0</v>
      </c>
      <c r="G149" s="10">
        <v>0</v>
      </c>
      <c r="H149" s="45"/>
      <c r="I149" s="46"/>
    </row>
    <row r="150" spans="1:9" x14ac:dyDescent="0.2">
      <c r="A150" s="12" t="s">
        <v>127</v>
      </c>
      <c r="B150" s="13" t="s">
        <v>128</v>
      </c>
      <c r="C150" s="10">
        <f>C151</f>
        <v>10331.07</v>
      </c>
      <c r="D150" s="10">
        <f>D151</f>
        <v>0</v>
      </c>
      <c r="E150" s="10">
        <f>E151</f>
        <v>33300</v>
      </c>
      <c r="F150" s="10">
        <f>F151</f>
        <v>33300</v>
      </c>
      <c r="G150" s="10">
        <f>G151</f>
        <v>33300</v>
      </c>
    </row>
    <row r="151" spans="1:9" x14ac:dyDescent="0.2">
      <c r="A151" s="12" t="s">
        <v>129</v>
      </c>
      <c r="B151" s="13" t="s">
        <v>130</v>
      </c>
      <c r="C151" s="43">
        <v>10331.07</v>
      </c>
      <c r="D151" s="10">
        <v>0</v>
      </c>
      <c r="E151" s="10">
        <v>33300</v>
      </c>
      <c r="F151" s="10">
        <v>33300</v>
      </c>
      <c r="G151" s="10">
        <v>33300</v>
      </c>
    </row>
    <row r="152" spans="1:9" x14ac:dyDescent="0.2">
      <c r="A152" s="19" t="s">
        <v>131</v>
      </c>
      <c r="B152" s="32" t="s">
        <v>132</v>
      </c>
      <c r="C152" s="8">
        <f>C153+C204+C207</f>
        <v>584432908.38999987</v>
      </c>
      <c r="D152" s="8">
        <f>D153+D204+D207</f>
        <v>868104145.06999993</v>
      </c>
      <c r="E152" s="8">
        <f>E153</f>
        <v>706596700</v>
      </c>
      <c r="F152" s="8">
        <f>F153</f>
        <v>760726500</v>
      </c>
      <c r="G152" s="8">
        <f>G153</f>
        <v>500558800</v>
      </c>
    </row>
    <row r="153" spans="1:9" ht="25.5" x14ac:dyDescent="0.2">
      <c r="A153" s="33" t="s">
        <v>133</v>
      </c>
      <c r="B153" s="34" t="s">
        <v>134</v>
      </c>
      <c r="C153" s="14">
        <f>C154+C161+C184+C199</f>
        <v>590290467.0999999</v>
      </c>
      <c r="D153" s="14">
        <f>D154+D161+D184+D199</f>
        <v>873717688</v>
      </c>
      <c r="E153" s="14">
        <f>E154+E161+E184+E199</f>
        <v>706596700</v>
      </c>
      <c r="F153" s="14">
        <f>F154+F161+F184+F199</f>
        <v>760726500</v>
      </c>
      <c r="G153" s="14">
        <f>G154+G161+G184+G199</f>
        <v>500558800</v>
      </c>
    </row>
    <row r="154" spans="1:9" x14ac:dyDescent="0.2">
      <c r="A154" s="35" t="s">
        <v>135</v>
      </c>
      <c r="B154" s="34" t="s">
        <v>177</v>
      </c>
      <c r="C154" s="10">
        <f>C155+C157+C159</f>
        <v>182943790</v>
      </c>
      <c r="D154" s="10">
        <f>D155+D157+D159</f>
        <v>274015000</v>
      </c>
      <c r="E154" s="10">
        <f t="shared" ref="E154:G155" si="18">E155</f>
        <v>183656000</v>
      </c>
      <c r="F154" s="10">
        <f t="shared" si="18"/>
        <v>49659000</v>
      </c>
      <c r="G154" s="10">
        <f t="shared" si="18"/>
        <v>43987000</v>
      </c>
    </row>
    <row r="155" spans="1:9" x14ac:dyDescent="0.2">
      <c r="A155" s="35" t="s">
        <v>136</v>
      </c>
      <c r="B155" s="18" t="s">
        <v>178</v>
      </c>
      <c r="C155" s="43">
        <f>C156</f>
        <v>160317000</v>
      </c>
      <c r="D155" s="43">
        <f>D156</f>
        <v>268441000</v>
      </c>
      <c r="E155" s="10">
        <f t="shared" si="18"/>
        <v>183656000</v>
      </c>
      <c r="F155" s="10">
        <f t="shared" si="18"/>
        <v>49659000</v>
      </c>
      <c r="G155" s="11">
        <f t="shared" si="18"/>
        <v>43987000</v>
      </c>
    </row>
    <row r="156" spans="1:9" ht="25.5" x14ac:dyDescent="0.2">
      <c r="A156" s="35" t="s">
        <v>137</v>
      </c>
      <c r="B156" s="18" t="s">
        <v>179</v>
      </c>
      <c r="C156" s="43">
        <v>160317000</v>
      </c>
      <c r="D156" s="43">
        <v>268441000</v>
      </c>
      <c r="E156" s="10">
        <v>183656000</v>
      </c>
      <c r="F156" s="10">
        <v>49659000</v>
      </c>
      <c r="G156" s="10">
        <v>43987000</v>
      </c>
    </row>
    <row r="157" spans="1:9" ht="25.5" x14ac:dyDescent="0.2">
      <c r="A157" s="39" t="s">
        <v>372</v>
      </c>
      <c r="B157" s="40" t="s">
        <v>373</v>
      </c>
      <c r="C157" s="43">
        <f>C158</f>
        <v>21958000</v>
      </c>
      <c r="D157" s="10">
        <f>D158</f>
        <v>5574000</v>
      </c>
      <c r="E157" s="10">
        <f t="shared" ref="E157:G157" si="19">E158</f>
        <v>0</v>
      </c>
      <c r="F157" s="10">
        <f t="shared" si="19"/>
        <v>0</v>
      </c>
      <c r="G157" s="10">
        <f t="shared" si="19"/>
        <v>0</v>
      </c>
    </row>
    <row r="158" spans="1:9" ht="25.5" x14ac:dyDescent="0.2">
      <c r="A158" s="39" t="s">
        <v>374</v>
      </c>
      <c r="B158" s="40" t="s">
        <v>375</v>
      </c>
      <c r="C158" s="43">
        <v>21958000</v>
      </c>
      <c r="D158" s="43">
        <v>5574000</v>
      </c>
      <c r="E158" s="43">
        <v>0</v>
      </c>
      <c r="F158" s="43">
        <v>0</v>
      </c>
      <c r="G158" s="43">
        <v>0</v>
      </c>
    </row>
    <row r="159" spans="1:9" x14ac:dyDescent="0.2">
      <c r="A159" s="39" t="s">
        <v>376</v>
      </c>
      <c r="B159" s="40" t="s">
        <v>377</v>
      </c>
      <c r="C159" s="43">
        <f>C160</f>
        <v>668790</v>
      </c>
      <c r="D159" s="10">
        <f>D160</f>
        <v>0</v>
      </c>
      <c r="E159" s="10">
        <f t="shared" ref="E159:G159" si="20">E160</f>
        <v>0</v>
      </c>
      <c r="F159" s="10">
        <f t="shared" si="20"/>
        <v>0</v>
      </c>
      <c r="G159" s="10">
        <f t="shared" si="20"/>
        <v>0</v>
      </c>
    </row>
    <row r="160" spans="1:9" x14ac:dyDescent="0.2">
      <c r="A160" s="39" t="s">
        <v>378</v>
      </c>
      <c r="B160" s="40" t="s">
        <v>379</v>
      </c>
      <c r="C160" s="43">
        <v>668790</v>
      </c>
      <c r="D160" s="10">
        <v>0</v>
      </c>
      <c r="E160" s="10">
        <v>0</v>
      </c>
      <c r="F160" s="10">
        <v>0</v>
      </c>
      <c r="G160" s="10">
        <v>0</v>
      </c>
    </row>
    <row r="161" spans="1:7" ht="25.5" x14ac:dyDescent="0.2">
      <c r="A161" s="35" t="s">
        <v>138</v>
      </c>
      <c r="B161" s="34" t="s">
        <v>180</v>
      </c>
      <c r="C161" s="36">
        <f>C162+C164+C166+C168+C170+C172+C174+C176+C178+C180+C182</f>
        <v>45917231.700000003</v>
      </c>
      <c r="D161" s="36">
        <f>D162+D164+D166+D168+D170+D172+D174+D176+D178+D180+D182</f>
        <v>187450788</v>
      </c>
      <c r="E161" s="36">
        <f>E162+E164+E166+E168+E170+E172+E174+E176+E178+E180+E182</f>
        <v>80756800</v>
      </c>
      <c r="F161" s="36">
        <f>F162+F164+F166+F168+F170+F172+F174+F176+F178+F180+F182</f>
        <v>268731700</v>
      </c>
      <c r="G161" s="36">
        <f>G162+G164+G166+G168+G170+G172+G174+G176+G178+G180+G182</f>
        <v>43928800</v>
      </c>
    </row>
    <row r="162" spans="1:7" x14ac:dyDescent="0.2">
      <c r="A162" s="47" t="s">
        <v>380</v>
      </c>
      <c r="B162" s="48" t="s">
        <v>381</v>
      </c>
      <c r="C162" s="43">
        <f>C163</f>
        <v>0</v>
      </c>
      <c r="D162" s="36">
        <f>D163</f>
        <v>0</v>
      </c>
      <c r="E162" s="43">
        <f>E163</f>
        <v>0</v>
      </c>
      <c r="F162" s="36">
        <f>F163</f>
        <v>0</v>
      </c>
      <c r="G162" s="36">
        <f>G163</f>
        <v>0</v>
      </c>
    </row>
    <row r="163" spans="1:7" ht="25.5" x14ac:dyDescent="0.2">
      <c r="A163" s="47" t="s">
        <v>382</v>
      </c>
      <c r="B163" s="48" t="s">
        <v>383</v>
      </c>
      <c r="C163" s="43">
        <v>0</v>
      </c>
      <c r="D163" s="36">
        <v>0</v>
      </c>
      <c r="E163" s="43">
        <v>0</v>
      </c>
      <c r="F163" s="36">
        <v>0</v>
      </c>
      <c r="G163" s="36">
        <v>0</v>
      </c>
    </row>
    <row r="164" spans="1:7" ht="25.5" x14ac:dyDescent="0.2">
      <c r="A164" s="12" t="s">
        <v>187</v>
      </c>
      <c r="B164" s="24" t="s">
        <v>268</v>
      </c>
      <c r="C164" s="36">
        <f>C165</f>
        <v>0</v>
      </c>
      <c r="D164" s="36">
        <f>D165</f>
        <v>16152700</v>
      </c>
      <c r="E164" s="36">
        <f>E165</f>
        <v>26000000</v>
      </c>
      <c r="F164" s="36">
        <f>F165</f>
        <v>0</v>
      </c>
      <c r="G164" s="36">
        <f>G165</f>
        <v>0</v>
      </c>
    </row>
    <row r="165" spans="1:7" ht="25.5" x14ac:dyDescent="0.2">
      <c r="A165" s="12" t="s">
        <v>188</v>
      </c>
      <c r="B165" s="24" t="s">
        <v>269</v>
      </c>
      <c r="C165" s="36">
        <v>0</v>
      </c>
      <c r="D165" s="43">
        <v>16152700</v>
      </c>
      <c r="E165" s="36">
        <v>26000000</v>
      </c>
      <c r="F165" s="36">
        <v>0</v>
      </c>
      <c r="G165" s="36">
        <v>0</v>
      </c>
    </row>
    <row r="166" spans="1:7" ht="51" x14ac:dyDescent="0.2">
      <c r="A166" s="39" t="s">
        <v>384</v>
      </c>
      <c r="B166" s="40" t="s">
        <v>385</v>
      </c>
      <c r="C166" s="36">
        <f>C167</f>
        <v>13176031</v>
      </c>
      <c r="D166" s="36">
        <f>D167</f>
        <v>15418700</v>
      </c>
      <c r="E166" s="36">
        <v>0</v>
      </c>
      <c r="F166" s="36">
        <v>0</v>
      </c>
      <c r="G166" s="36">
        <v>0</v>
      </c>
    </row>
    <row r="167" spans="1:7" ht="63.75" x14ac:dyDescent="0.2">
      <c r="A167" s="39" t="s">
        <v>386</v>
      </c>
      <c r="B167" s="40" t="s">
        <v>387</v>
      </c>
      <c r="C167" s="43">
        <v>13176031</v>
      </c>
      <c r="D167" s="43">
        <v>15418700</v>
      </c>
      <c r="E167" s="36">
        <v>0</v>
      </c>
      <c r="F167" s="36">
        <v>0</v>
      </c>
      <c r="G167" s="36">
        <v>0</v>
      </c>
    </row>
    <row r="168" spans="1:7" ht="76.5" x14ac:dyDescent="0.2">
      <c r="A168" s="35" t="s">
        <v>293</v>
      </c>
      <c r="B168" s="18" t="s">
        <v>266</v>
      </c>
      <c r="C168" s="36">
        <f>C169</f>
        <v>0</v>
      </c>
      <c r="D168" s="36">
        <f>D169</f>
        <v>44684551</v>
      </c>
      <c r="E168" s="36">
        <f>E169</f>
        <v>20888900</v>
      </c>
      <c r="F168" s="36">
        <f>F169</f>
        <v>211010600</v>
      </c>
      <c r="G168" s="36">
        <f>G169</f>
        <v>0</v>
      </c>
    </row>
    <row r="169" spans="1:7" ht="76.5" x14ac:dyDescent="0.2">
      <c r="A169" s="35" t="s">
        <v>270</v>
      </c>
      <c r="B169" s="18" t="s">
        <v>267</v>
      </c>
      <c r="C169" s="36">
        <v>0</v>
      </c>
      <c r="D169" s="43">
        <v>44684551</v>
      </c>
      <c r="E169" s="36">
        <v>20888900</v>
      </c>
      <c r="F169" s="36">
        <v>211010600</v>
      </c>
      <c r="G169" s="36">
        <v>0</v>
      </c>
    </row>
    <row r="170" spans="1:7" ht="63.75" x14ac:dyDescent="0.2">
      <c r="A170" s="35" t="s">
        <v>271</v>
      </c>
      <c r="B170" s="18" t="s">
        <v>272</v>
      </c>
      <c r="C170" s="36">
        <f>C171</f>
        <v>0</v>
      </c>
      <c r="D170" s="36">
        <f>D171</f>
        <v>1843237</v>
      </c>
      <c r="E170" s="36">
        <f>E171</f>
        <v>1350700</v>
      </c>
      <c r="F170" s="36">
        <f>F171</f>
        <v>15623100</v>
      </c>
      <c r="G170" s="36">
        <f>G171</f>
        <v>0</v>
      </c>
    </row>
    <row r="171" spans="1:7" ht="63.75" x14ac:dyDescent="0.2">
      <c r="A171" s="35" t="s">
        <v>274</v>
      </c>
      <c r="B171" s="18" t="s">
        <v>273</v>
      </c>
      <c r="C171" s="36">
        <v>0</v>
      </c>
      <c r="D171" s="43">
        <v>1843237</v>
      </c>
      <c r="E171" s="36">
        <v>1350700</v>
      </c>
      <c r="F171" s="36">
        <v>15623100</v>
      </c>
      <c r="G171" s="36">
        <v>0</v>
      </c>
    </row>
    <row r="172" spans="1:7" ht="25.5" x14ac:dyDescent="0.2">
      <c r="A172" s="35" t="s">
        <v>275</v>
      </c>
      <c r="B172" s="18" t="s">
        <v>277</v>
      </c>
      <c r="C172" s="36">
        <f>C173</f>
        <v>0</v>
      </c>
      <c r="D172" s="36">
        <f>D173</f>
        <v>229500</v>
      </c>
      <c r="E172" s="36">
        <f>E173</f>
        <v>178200</v>
      </c>
      <c r="F172" s="36">
        <f>F173</f>
        <v>0</v>
      </c>
      <c r="G172" s="36">
        <f>G173</f>
        <v>0</v>
      </c>
    </row>
    <row r="173" spans="1:7" ht="25.5" x14ac:dyDescent="0.2">
      <c r="A173" s="35" t="s">
        <v>276</v>
      </c>
      <c r="B173" s="18" t="s">
        <v>278</v>
      </c>
      <c r="C173" s="36">
        <v>0</v>
      </c>
      <c r="D173" s="43">
        <v>229500</v>
      </c>
      <c r="E173" s="36">
        <v>178200</v>
      </c>
      <c r="F173" s="36">
        <v>0</v>
      </c>
      <c r="G173" s="36">
        <v>0</v>
      </c>
    </row>
    <row r="174" spans="1:7" ht="38.25" x14ac:dyDescent="0.2">
      <c r="A174" s="35" t="s">
        <v>185</v>
      </c>
      <c r="B174" s="18" t="s">
        <v>183</v>
      </c>
      <c r="C174" s="36">
        <f>C175</f>
        <v>0</v>
      </c>
      <c r="D174" s="36">
        <f>D175</f>
        <v>528500</v>
      </c>
      <c r="E174" s="36">
        <f>E175</f>
        <v>441500</v>
      </c>
      <c r="F174" s="36">
        <f>F175</f>
        <v>0</v>
      </c>
      <c r="G174" s="36">
        <f>G175</f>
        <v>0</v>
      </c>
    </row>
    <row r="175" spans="1:7" ht="38.25" x14ac:dyDescent="0.2">
      <c r="A175" s="35" t="s">
        <v>186</v>
      </c>
      <c r="B175" s="18" t="s">
        <v>184</v>
      </c>
      <c r="C175" s="36">
        <v>0</v>
      </c>
      <c r="D175" s="43">
        <v>528500</v>
      </c>
      <c r="E175" s="36">
        <v>441500</v>
      </c>
      <c r="F175" s="36">
        <v>0</v>
      </c>
      <c r="G175" s="36">
        <v>0</v>
      </c>
    </row>
    <row r="176" spans="1:7" ht="25.5" x14ac:dyDescent="0.2">
      <c r="A176" s="35" t="s">
        <v>173</v>
      </c>
      <c r="B176" s="18" t="s">
        <v>181</v>
      </c>
      <c r="C176" s="36">
        <f>C177</f>
        <v>0</v>
      </c>
      <c r="D176" s="36">
        <f>D177</f>
        <v>2981500</v>
      </c>
      <c r="E176" s="36">
        <f>E177</f>
        <v>3250200</v>
      </c>
      <c r="F176" s="36">
        <f>F177</f>
        <v>3250200</v>
      </c>
      <c r="G176" s="36">
        <f>G177</f>
        <v>3250200</v>
      </c>
    </row>
    <row r="177" spans="1:7" ht="25.5" x14ac:dyDescent="0.2">
      <c r="A177" s="35" t="s">
        <v>174</v>
      </c>
      <c r="B177" s="18" t="s">
        <v>182</v>
      </c>
      <c r="C177" s="36">
        <v>0</v>
      </c>
      <c r="D177" s="43">
        <v>2981500</v>
      </c>
      <c r="E177" s="36">
        <v>3250200</v>
      </c>
      <c r="F177" s="36">
        <v>3250200</v>
      </c>
      <c r="G177" s="36">
        <v>3250200</v>
      </c>
    </row>
    <row r="178" spans="1:7" x14ac:dyDescent="0.2">
      <c r="A178" s="39" t="s">
        <v>388</v>
      </c>
      <c r="B178" s="40" t="s">
        <v>389</v>
      </c>
      <c r="C178" s="43">
        <v>162100</v>
      </c>
      <c r="D178" s="36">
        <f>D179</f>
        <v>138200</v>
      </c>
      <c r="E178" s="36">
        <v>0</v>
      </c>
      <c r="F178" s="36">
        <v>0</v>
      </c>
      <c r="G178" s="36">
        <v>0</v>
      </c>
    </row>
    <row r="179" spans="1:7" x14ac:dyDescent="0.2">
      <c r="A179" s="39" t="s">
        <v>390</v>
      </c>
      <c r="B179" s="40" t="s">
        <v>391</v>
      </c>
      <c r="C179" s="43">
        <v>162100</v>
      </c>
      <c r="D179" s="43">
        <v>138200</v>
      </c>
      <c r="E179" s="36">
        <v>0</v>
      </c>
      <c r="F179" s="36">
        <v>0</v>
      </c>
      <c r="G179" s="36">
        <v>0</v>
      </c>
    </row>
    <row r="180" spans="1:7" ht="25.5" x14ac:dyDescent="0.2">
      <c r="A180" s="35" t="s">
        <v>281</v>
      </c>
      <c r="B180" s="18" t="s">
        <v>279</v>
      </c>
      <c r="C180" s="43">
        <v>15219765.699999999</v>
      </c>
      <c r="D180" s="36">
        <f>D181</f>
        <v>62394400</v>
      </c>
      <c r="E180" s="36">
        <f>E181</f>
        <v>0</v>
      </c>
      <c r="F180" s="36">
        <f>F181</f>
        <v>25242100</v>
      </c>
      <c r="G180" s="36">
        <f>G181</f>
        <v>26072900</v>
      </c>
    </row>
    <row r="181" spans="1:7" ht="25.5" x14ac:dyDescent="0.2">
      <c r="A181" s="35" t="s">
        <v>282</v>
      </c>
      <c r="B181" s="18" t="s">
        <v>280</v>
      </c>
      <c r="C181" s="43">
        <v>15219765.699999999</v>
      </c>
      <c r="D181" s="43">
        <v>62394400</v>
      </c>
      <c r="E181" s="36">
        <v>0</v>
      </c>
      <c r="F181" s="36">
        <v>25242100</v>
      </c>
      <c r="G181" s="36">
        <v>26072900</v>
      </c>
    </row>
    <row r="182" spans="1:7" x14ac:dyDescent="0.2">
      <c r="A182" s="35" t="s">
        <v>139</v>
      </c>
      <c r="B182" s="18" t="s">
        <v>190</v>
      </c>
      <c r="C182" s="36">
        <f>C183</f>
        <v>17359335</v>
      </c>
      <c r="D182" s="36">
        <f>D183</f>
        <v>43079500</v>
      </c>
      <c r="E182" s="36">
        <f>E183</f>
        <v>28647300</v>
      </c>
      <c r="F182" s="36">
        <f>F183</f>
        <v>13605700</v>
      </c>
      <c r="G182" s="36">
        <f>G183</f>
        <v>14605700</v>
      </c>
    </row>
    <row r="183" spans="1:7" x14ac:dyDescent="0.2">
      <c r="A183" s="35" t="s">
        <v>140</v>
      </c>
      <c r="B183" s="18" t="s">
        <v>189</v>
      </c>
      <c r="C183" s="43">
        <v>17359335</v>
      </c>
      <c r="D183" s="43">
        <v>43079500</v>
      </c>
      <c r="E183" s="36">
        <v>28647300</v>
      </c>
      <c r="F183" s="36">
        <v>13605700</v>
      </c>
      <c r="G183" s="36">
        <v>14605700</v>
      </c>
    </row>
    <row r="184" spans="1:7" x14ac:dyDescent="0.2">
      <c r="A184" s="35" t="s">
        <v>141</v>
      </c>
      <c r="B184" s="34" t="s">
        <v>193</v>
      </c>
      <c r="C184" s="36">
        <f>C185+C187+C189+C191+C193+C195+C197</f>
        <v>361429445.39999998</v>
      </c>
      <c r="D184" s="36">
        <f>D185+D187+D189+D191+D193+D195+D197</f>
        <v>381921900</v>
      </c>
      <c r="E184" s="36">
        <f>E185+E187+E189+E191+E193+E195+E197</f>
        <v>411553900</v>
      </c>
      <c r="F184" s="36">
        <f>F185+F187+F189+F191+F193+F195+F197</f>
        <v>412005800</v>
      </c>
      <c r="G184" s="36">
        <f>G185+G187+G189+G191+G193+G195+G197</f>
        <v>412643000</v>
      </c>
    </row>
    <row r="185" spans="1:7" ht="25.5" x14ac:dyDescent="0.2">
      <c r="A185" s="35" t="s">
        <v>142</v>
      </c>
      <c r="B185" s="18" t="s">
        <v>192</v>
      </c>
      <c r="C185" s="36">
        <f>C186</f>
        <v>345598983.95999998</v>
      </c>
      <c r="D185" s="36">
        <f>D186</f>
        <v>366773700</v>
      </c>
      <c r="E185" s="36">
        <f>E186</f>
        <v>362810800</v>
      </c>
      <c r="F185" s="36">
        <f>F186</f>
        <v>363194100</v>
      </c>
      <c r="G185" s="36">
        <f>G186</f>
        <v>363588100</v>
      </c>
    </row>
    <row r="186" spans="1:7" ht="25.5" x14ac:dyDescent="0.2">
      <c r="A186" s="35" t="s">
        <v>143</v>
      </c>
      <c r="B186" s="18" t="s">
        <v>191</v>
      </c>
      <c r="C186" s="43">
        <v>345598983.95999998</v>
      </c>
      <c r="D186" s="43">
        <v>366773700</v>
      </c>
      <c r="E186" s="36">
        <v>362810800</v>
      </c>
      <c r="F186" s="36">
        <v>363194100</v>
      </c>
      <c r="G186" s="36">
        <v>363588100</v>
      </c>
    </row>
    <row r="187" spans="1:7" ht="51" x14ac:dyDescent="0.2">
      <c r="A187" s="35" t="s">
        <v>144</v>
      </c>
      <c r="B187" s="18" t="s">
        <v>195</v>
      </c>
      <c r="C187" s="36">
        <f>C188</f>
        <v>5617000</v>
      </c>
      <c r="D187" s="36">
        <f>D188</f>
        <v>5575000</v>
      </c>
      <c r="E187" s="36">
        <f>E188</f>
        <v>5789900</v>
      </c>
      <c r="F187" s="36">
        <f>F188</f>
        <v>5789900</v>
      </c>
      <c r="G187" s="36">
        <f>G188</f>
        <v>5789900</v>
      </c>
    </row>
    <row r="188" spans="1:7" ht="51" x14ac:dyDescent="0.2">
      <c r="A188" s="35" t="s">
        <v>145</v>
      </c>
      <c r="B188" s="18" t="s">
        <v>194</v>
      </c>
      <c r="C188" s="43">
        <v>5617000</v>
      </c>
      <c r="D188" s="43">
        <v>5575000</v>
      </c>
      <c r="E188" s="36">
        <v>5789900</v>
      </c>
      <c r="F188" s="36">
        <v>5789900</v>
      </c>
      <c r="G188" s="36">
        <v>5789900</v>
      </c>
    </row>
    <row r="189" spans="1:7" ht="51" x14ac:dyDescent="0.2">
      <c r="A189" s="35" t="s">
        <v>146</v>
      </c>
      <c r="B189" s="18" t="s">
        <v>196</v>
      </c>
      <c r="C189" s="36">
        <f>C190</f>
        <v>5949400</v>
      </c>
      <c r="D189" s="36">
        <f>D190</f>
        <v>5324300</v>
      </c>
      <c r="E189" s="36">
        <f>E190</f>
        <v>37472500</v>
      </c>
      <c r="F189" s="36">
        <f>F190</f>
        <v>37472500</v>
      </c>
      <c r="G189" s="36">
        <f>G190</f>
        <v>37472500</v>
      </c>
    </row>
    <row r="190" spans="1:7" ht="51" x14ac:dyDescent="0.2">
      <c r="A190" s="35" t="s">
        <v>147</v>
      </c>
      <c r="B190" s="18" t="s">
        <v>197</v>
      </c>
      <c r="C190" s="43">
        <v>5949400</v>
      </c>
      <c r="D190" s="43">
        <v>5324300</v>
      </c>
      <c r="E190" s="36">
        <v>37472500</v>
      </c>
      <c r="F190" s="36">
        <v>37472500</v>
      </c>
      <c r="G190" s="36">
        <v>37472500</v>
      </c>
    </row>
    <row r="191" spans="1:7" ht="38.25" x14ac:dyDescent="0.2">
      <c r="A191" s="35" t="s">
        <v>161</v>
      </c>
      <c r="B191" s="18" t="s">
        <v>198</v>
      </c>
      <c r="C191" s="36">
        <f>C192</f>
        <v>301177.83</v>
      </c>
      <c r="D191" s="36">
        <f>D192</f>
        <v>41000</v>
      </c>
      <c r="E191" s="36">
        <f>E192</f>
        <v>36600</v>
      </c>
      <c r="F191" s="36">
        <f>F192</f>
        <v>38200</v>
      </c>
      <c r="G191" s="36">
        <f>G192</f>
        <v>277000</v>
      </c>
    </row>
    <row r="192" spans="1:7" ht="38.25" x14ac:dyDescent="0.2">
      <c r="A192" s="35" t="s">
        <v>162</v>
      </c>
      <c r="B192" s="18" t="s">
        <v>199</v>
      </c>
      <c r="C192" s="43">
        <v>301177.83</v>
      </c>
      <c r="D192" s="43">
        <v>41000</v>
      </c>
      <c r="E192" s="36">
        <v>36600</v>
      </c>
      <c r="F192" s="36">
        <v>38200</v>
      </c>
      <c r="G192" s="36">
        <v>277000</v>
      </c>
    </row>
    <row r="193" spans="1:7" ht="25.5" x14ac:dyDescent="0.2">
      <c r="A193" s="35" t="s">
        <v>148</v>
      </c>
      <c r="B193" s="18" t="s">
        <v>200</v>
      </c>
      <c r="C193" s="36">
        <f>C194</f>
        <v>480883.61</v>
      </c>
      <c r="D193" s="36">
        <f>D194</f>
        <v>522600</v>
      </c>
      <c r="E193" s="36">
        <f>E194</f>
        <v>295000</v>
      </c>
      <c r="F193" s="36">
        <f>F194</f>
        <v>306800</v>
      </c>
      <c r="G193" s="36">
        <f>G194</f>
        <v>319100</v>
      </c>
    </row>
    <row r="194" spans="1:7" ht="38.25" x14ac:dyDescent="0.2">
      <c r="A194" s="35" t="s">
        <v>149</v>
      </c>
      <c r="B194" s="18" t="s">
        <v>201</v>
      </c>
      <c r="C194" s="43">
        <v>480883.61</v>
      </c>
      <c r="D194" s="43">
        <v>522600</v>
      </c>
      <c r="E194" s="37">
        <v>295000</v>
      </c>
      <c r="F194" s="37">
        <v>306800</v>
      </c>
      <c r="G194" s="37">
        <v>319100</v>
      </c>
    </row>
    <row r="195" spans="1:7" ht="25.5" x14ac:dyDescent="0.2">
      <c r="A195" s="35" t="s">
        <v>150</v>
      </c>
      <c r="B195" s="18" t="s">
        <v>202</v>
      </c>
      <c r="C195" s="37">
        <f>C196</f>
        <v>1800200</v>
      </c>
      <c r="D195" s="37">
        <f>D196</f>
        <v>1985800</v>
      </c>
      <c r="E195" s="37">
        <f>E196</f>
        <v>2032200</v>
      </c>
      <c r="F195" s="37">
        <f>F196</f>
        <v>2032200</v>
      </c>
      <c r="G195" s="37">
        <f>G196</f>
        <v>2032200</v>
      </c>
    </row>
    <row r="196" spans="1:7" ht="25.5" x14ac:dyDescent="0.2">
      <c r="A196" s="35" t="s">
        <v>151</v>
      </c>
      <c r="B196" s="18" t="s">
        <v>203</v>
      </c>
      <c r="C196" s="43">
        <v>1800200</v>
      </c>
      <c r="D196" s="43">
        <v>1985800</v>
      </c>
      <c r="E196" s="37">
        <v>2032200</v>
      </c>
      <c r="F196" s="37">
        <v>2032200</v>
      </c>
      <c r="G196" s="37">
        <v>2032200</v>
      </c>
    </row>
    <row r="197" spans="1:7" x14ac:dyDescent="0.2">
      <c r="A197" s="35" t="s">
        <v>152</v>
      </c>
      <c r="B197" s="18" t="s">
        <v>204</v>
      </c>
      <c r="C197" s="37">
        <f>C198</f>
        <v>1681800</v>
      </c>
      <c r="D197" s="37">
        <f>D198</f>
        <v>1699500</v>
      </c>
      <c r="E197" s="37">
        <f>E198</f>
        <v>3116900</v>
      </c>
      <c r="F197" s="37">
        <f>F198</f>
        <v>3172100</v>
      </c>
      <c r="G197" s="37">
        <f>G198</f>
        <v>3164200</v>
      </c>
    </row>
    <row r="198" spans="1:7" x14ac:dyDescent="0.2">
      <c r="A198" s="35" t="s">
        <v>153</v>
      </c>
      <c r="B198" s="18" t="s">
        <v>205</v>
      </c>
      <c r="C198" s="43">
        <v>1681800</v>
      </c>
      <c r="D198" s="43">
        <v>1699500</v>
      </c>
      <c r="E198" s="37">
        <v>3116900</v>
      </c>
      <c r="F198" s="37">
        <v>3172100</v>
      </c>
      <c r="G198" s="37">
        <v>3164200</v>
      </c>
    </row>
    <row r="199" spans="1:7" x14ac:dyDescent="0.2">
      <c r="A199" s="35" t="s">
        <v>283</v>
      </c>
      <c r="B199" s="34" t="s">
        <v>284</v>
      </c>
      <c r="C199" s="37">
        <f>C200+C202</f>
        <v>0</v>
      </c>
      <c r="D199" s="37">
        <f>D200+D202</f>
        <v>30330000</v>
      </c>
      <c r="E199" s="37">
        <f>E200+E202</f>
        <v>30630000</v>
      </c>
      <c r="F199" s="37">
        <f>F200+F202</f>
        <v>30330000</v>
      </c>
      <c r="G199" s="37">
        <f>G200+G202</f>
        <v>0</v>
      </c>
    </row>
    <row r="200" spans="1:7" ht="38.25" x14ac:dyDescent="0.2">
      <c r="A200" s="35" t="s">
        <v>285</v>
      </c>
      <c r="B200" s="18" t="s">
        <v>286</v>
      </c>
      <c r="C200" s="37">
        <f>C201</f>
        <v>0</v>
      </c>
      <c r="D200" s="37">
        <f>D201</f>
        <v>30330000</v>
      </c>
      <c r="E200" s="37">
        <f>E201</f>
        <v>30330000</v>
      </c>
      <c r="F200" s="37">
        <f>F201</f>
        <v>30330000</v>
      </c>
      <c r="G200" s="37">
        <f>G201</f>
        <v>0</v>
      </c>
    </row>
    <row r="201" spans="1:7" ht="38.25" x14ac:dyDescent="0.2">
      <c r="A201" s="35" t="s">
        <v>287</v>
      </c>
      <c r="B201" s="18" t="s">
        <v>288</v>
      </c>
      <c r="C201" s="37">
        <v>0</v>
      </c>
      <c r="D201" s="43">
        <v>30330000</v>
      </c>
      <c r="E201" s="37">
        <v>30330000</v>
      </c>
      <c r="F201" s="37">
        <v>30330000</v>
      </c>
      <c r="G201" s="37"/>
    </row>
    <row r="202" spans="1:7" ht="25.5" x14ac:dyDescent="0.2">
      <c r="A202" s="35" t="s">
        <v>289</v>
      </c>
      <c r="B202" s="18" t="s">
        <v>290</v>
      </c>
      <c r="C202" s="37">
        <f>C203</f>
        <v>0</v>
      </c>
      <c r="D202" s="37">
        <f>D203</f>
        <v>0</v>
      </c>
      <c r="E202" s="37">
        <f>E203</f>
        <v>300000</v>
      </c>
      <c r="F202" s="37">
        <f>F203</f>
        <v>0</v>
      </c>
      <c r="G202" s="37">
        <f>G203</f>
        <v>0</v>
      </c>
    </row>
    <row r="203" spans="1:7" ht="25.5" x14ac:dyDescent="0.2">
      <c r="A203" s="35" t="s">
        <v>291</v>
      </c>
      <c r="B203" s="18" t="s">
        <v>292</v>
      </c>
      <c r="C203" s="37">
        <v>0</v>
      </c>
      <c r="D203" s="37">
        <v>0</v>
      </c>
      <c r="E203" s="37">
        <v>300000</v>
      </c>
      <c r="F203" s="37">
        <v>0</v>
      </c>
      <c r="G203" s="37">
        <v>0</v>
      </c>
    </row>
    <row r="204" spans="1:7" x14ac:dyDescent="0.2">
      <c r="A204" s="41" t="s">
        <v>393</v>
      </c>
      <c r="B204" s="42" t="s">
        <v>394</v>
      </c>
      <c r="C204" s="44">
        <v>366909.9</v>
      </c>
      <c r="D204" s="23">
        <f>D205</f>
        <v>113990.41</v>
      </c>
      <c r="E204" s="23">
        <v>0</v>
      </c>
      <c r="F204" s="23">
        <v>0</v>
      </c>
      <c r="G204" s="23">
        <v>0</v>
      </c>
    </row>
    <row r="205" spans="1:7" x14ac:dyDescent="0.2">
      <c r="A205" s="39" t="s">
        <v>395</v>
      </c>
      <c r="B205" s="40" t="s">
        <v>396</v>
      </c>
      <c r="C205" s="43">
        <v>366909.9</v>
      </c>
      <c r="D205" s="37">
        <f>D206</f>
        <v>113990.41</v>
      </c>
      <c r="E205" s="37">
        <v>0</v>
      </c>
      <c r="F205" s="37">
        <v>0</v>
      </c>
      <c r="G205" s="37">
        <v>0</v>
      </c>
    </row>
    <row r="206" spans="1:7" x14ac:dyDescent="0.2">
      <c r="A206" s="39" t="s">
        <v>395</v>
      </c>
      <c r="B206" s="40" t="s">
        <v>397</v>
      </c>
      <c r="C206" s="43">
        <v>366909.9</v>
      </c>
      <c r="D206" s="37">
        <v>113990.41</v>
      </c>
      <c r="E206" s="37">
        <v>0</v>
      </c>
      <c r="F206" s="37">
        <v>0</v>
      </c>
      <c r="G206" s="37">
        <v>0</v>
      </c>
    </row>
    <row r="207" spans="1:7" ht="38.25" x14ac:dyDescent="0.2">
      <c r="A207" s="41" t="s">
        <v>398</v>
      </c>
      <c r="B207" s="42" t="s">
        <v>399</v>
      </c>
      <c r="C207" s="44">
        <f>C208</f>
        <v>-6224468.6100000003</v>
      </c>
      <c r="D207" s="23">
        <f>D208</f>
        <v>-5727533.3399999999</v>
      </c>
      <c r="E207" s="23">
        <v>0</v>
      </c>
      <c r="F207" s="23">
        <v>0</v>
      </c>
      <c r="G207" s="23">
        <v>0</v>
      </c>
    </row>
    <row r="208" spans="1:7" ht="25.5" x14ac:dyDescent="0.2">
      <c r="A208" s="39" t="s">
        <v>400</v>
      </c>
      <c r="B208" s="40" t="s">
        <v>401</v>
      </c>
      <c r="C208" s="43">
        <f>C209</f>
        <v>-6224468.6100000003</v>
      </c>
      <c r="D208" s="37">
        <f>D209</f>
        <v>-5727533.3399999999</v>
      </c>
      <c r="E208" s="37">
        <v>0</v>
      </c>
      <c r="F208" s="37">
        <v>0</v>
      </c>
      <c r="G208" s="37">
        <v>0</v>
      </c>
    </row>
    <row r="209" spans="1:7" ht="38.25" x14ac:dyDescent="0.2">
      <c r="A209" s="39" t="s">
        <v>402</v>
      </c>
      <c r="B209" s="40" t="s">
        <v>403</v>
      </c>
      <c r="C209" s="43">
        <v>-6224468.6100000003</v>
      </c>
      <c r="D209" s="51">
        <v>-5727533.3399999999</v>
      </c>
      <c r="E209" s="37">
        <v>0</v>
      </c>
      <c r="F209" s="37">
        <v>0</v>
      </c>
      <c r="G209" s="37">
        <v>0</v>
      </c>
    </row>
    <row r="210" spans="1:7" ht="25.5" x14ac:dyDescent="0.2">
      <c r="A210" s="33" t="s">
        <v>176</v>
      </c>
      <c r="B210" s="38" t="s">
        <v>175</v>
      </c>
      <c r="C210" s="23">
        <f>C152+C6</f>
        <v>1043404568.9299999</v>
      </c>
      <c r="D210" s="23">
        <f>D152+D6</f>
        <v>1321014264.0699999</v>
      </c>
      <c r="E210" s="23">
        <f>E152+E6</f>
        <v>1154031500</v>
      </c>
      <c r="F210" s="23">
        <f>F152+F6</f>
        <v>1224270700</v>
      </c>
      <c r="G210" s="23">
        <f>G152+G6</f>
        <v>987431600</v>
      </c>
    </row>
    <row r="211" spans="1:7" x14ac:dyDescent="0.2">
      <c r="A211" s="1"/>
      <c r="B211" s="1"/>
      <c r="C211" s="1"/>
      <c r="D211" s="1"/>
      <c r="E211" s="1"/>
      <c r="F211" s="1"/>
      <c r="G211" s="1"/>
    </row>
    <row r="212" spans="1:7" x14ac:dyDescent="0.2">
      <c r="A212" s="1"/>
      <c r="B212" s="1"/>
      <c r="C212" s="1"/>
      <c r="D212" s="1"/>
      <c r="E212" s="1"/>
      <c r="F212" s="1"/>
      <c r="G212" s="1"/>
    </row>
    <row r="213" spans="1:7" x14ac:dyDescent="0.2">
      <c r="A213" s="1"/>
      <c r="B213" s="1"/>
      <c r="C213" s="1"/>
      <c r="D213" s="1"/>
      <c r="E213" s="1"/>
      <c r="F213" s="1"/>
      <c r="G213" s="1"/>
    </row>
    <row r="214" spans="1:7" x14ac:dyDescent="0.2">
      <c r="A214" s="1"/>
      <c r="B214" s="1"/>
      <c r="C214" s="1"/>
      <c r="D214" s="1"/>
      <c r="E214" s="1"/>
      <c r="F214" s="1"/>
      <c r="G214" s="1"/>
    </row>
    <row r="215" spans="1:7" x14ac:dyDescent="0.2">
      <c r="A215" s="1"/>
      <c r="B215" s="1"/>
      <c r="C215" s="1"/>
      <c r="D215" s="1"/>
      <c r="E215" s="1"/>
      <c r="F215" s="1"/>
      <c r="G215" s="1"/>
    </row>
    <row r="216" spans="1:7" x14ac:dyDescent="0.2">
      <c r="A216" s="1"/>
      <c r="B216" s="1"/>
      <c r="C216" s="1"/>
      <c r="D216" s="1"/>
      <c r="E216" s="1"/>
      <c r="F216" s="1"/>
      <c r="G216" s="1"/>
    </row>
    <row r="217" spans="1:7" x14ac:dyDescent="0.2">
      <c r="A217" s="1"/>
      <c r="B217" s="1"/>
      <c r="C217" s="1"/>
      <c r="D217" s="1"/>
      <c r="E217" s="1"/>
      <c r="F217" s="1"/>
      <c r="G217" s="1"/>
    </row>
    <row r="218" spans="1:7" x14ac:dyDescent="0.2">
      <c r="A218" s="1"/>
      <c r="B218" s="1"/>
      <c r="C218" s="1"/>
      <c r="D218" s="1"/>
      <c r="E218" s="1"/>
      <c r="F218" s="1"/>
      <c r="G218" s="1"/>
    </row>
    <row r="219" spans="1:7" x14ac:dyDescent="0.2">
      <c r="A219" s="1"/>
      <c r="B219" s="1"/>
      <c r="C219" s="1"/>
      <c r="D219" s="1"/>
      <c r="E219" s="1"/>
      <c r="F219" s="1"/>
      <c r="G219" s="1"/>
    </row>
    <row r="220" spans="1:7" x14ac:dyDescent="0.2">
      <c r="A220" s="1"/>
      <c r="B220" s="1"/>
      <c r="C220" s="1"/>
      <c r="D220" s="1"/>
      <c r="E220" s="1"/>
      <c r="F220" s="1"/>
      <c r="G220" s="1"/>
    </row>
    <row r="221" spans="1:7" x14ac:dyDescent="0.2">
      <c r="A221" s="1"/>
      <c r="B221" s="1"/>
      <c r="C221" s="1"/>
      <c r="D221" s="1"/>
      <c r="E221" s="1"/>
      <c r="F221" s="1"/>
      <c r="G221" s="1"/>
    </row>
    <row r="222" spans="1:7" x14ac:dyDescent="0.2">
      <c r="A222" s="1"/>
      <c r="B222" s="1"/>
      <c r="C222" s="1"/>
      <c r="D222" s="1"/>
      <c r="E222" s="1"/>
      <c r="F222" s="1"/>
      <c r="G222" s="1"/>
    </row>
    <row r="223" spans="1:7" x14ac:dyDescent="0.2">
      <c r="A223" s="1"/>
      <c r="B223" s="1"/>
      <c r="C223" s="1"/>
      <c r="D223" s="1"/>
      <c r="E223" s="1"/>
      <c r="F223" s="1"/>
      <c r="G223" s="1"/>
    </row>
    <row r="224" spans="1:7" x14ac:dyDescent="0.2">
      <c r="A224" s="1"/>
      <c r="B224" s="1"/>
      <c r="C224" s="1"/>
      <c r="D224" s="1"/>
      <c r="E224" s="1"/>
      <c r="F224" s="1"/>
      <c r="G224" s="1"/>
    </row>
    <row r="225" spans="1:7" x14ac:dyDescent="0.2">
      <c r="A225" s="1"/>
      <c r="B225" s="1"/>
      <c r="C225" s="1"/>
      <c r="D225" s="1"/>
      <c r="E225" s="1"/>
      <c r="F225" s="1"/>
      <c r="G225" s="1"/>
    </row>
    <row r="226" spans="1:7" x14ac:dyDescent="0.2">
      <c r="A226" s="1"/>
      <c r="B226" s="1"/>
      <c r="C226" s="1"/>
      <c r="D226" s="1"/>
      <c r="E226" s="1"/>
      <c r="F226" s="1"/>
      <c r="G226" s="1"/>
    </row>
    <row r="227" spans="1:7" x14ac:dyDescent="0.2">
      <c r="A227" s="1"/>
      <c r="B227" s="1"/>
      <c r="C227" s="1"/>
      <c r="D227" s="1"/>
      <c r="E227" s="1"/>
      <c r="F227" s="1"/>
      <c r="G227" s="1"/>
    </row>
    <row r="228" spans="1:7" x14ac:dyDescent="0.2">
      <c r="A228" s="1"/>
      <c r="B228" s="1"/>
      <c r="C228" s="1"/>
      <c r="D228" s="1"/>
      <c r="E228" s="1"/>
      <c r="F228" s="1"/>
      <c r="G228" s="1"/>
    </row>
    <row r="229" spans="1:7" x14ac:dyDescent="0.2">
      <c r="A229" s="1"/>
      <c r="B229" s="1"/>
      <c r="C229" s="1"/>
      <c r="D229" s="1"/>
      <c r="E229" s="1"/>
      <c r="F229" s="1"/>
      <c r="G229" s="1"/>
    </row>
    <row r="230" spans="1:7" x14ac:dyDescent="0.2">
      <c r="A230" s="1"/>
      <c r="B230" s="1"/>
      <c r="C230" s="1"/>
      <c r="D230" s="1"/>
      <c r="E230" s="1"/>
      <c r="F230" s="1"/>
      <c r="G230" s="1"/>
    </row>
    <row r="231" spans="1:7" x14ac:dyDescent="0.2">
      <c r="A231" s="1"/>
      <c r="B231" s="1"/>
      <c r="C231" s="1"/>
      <c r="D231" s="1"/>
      <c r="E231" s="1"/>
      <c r="F231" s="1"/>
      <c r="G231" s="1"/>
    </row>
    <row r="232" spans="1:7" x14ac:dyDescent="0.2">
      <c r="A232" s="1"/>
      <c r="B232" s="1"/>
      <c r="C232" s="1"/>
      <c r="D232" s="1"/>
      <c r="E232" s="1"/>
      <c r="F232" s="1"/>
      <c r="G232" s="1"/>
    </row>
    <row r="233" spans="1:7" x14ac:dyDescent="0.2">
      <c r="A233" s="1"/>
      <c r="B233" s="1"/>
      <c r="C233" s="1"/>
      <c r="D233" s="1"/>
      <c r="E233" s="1"/>
      <c r="F233" s="1"/>
      <c r="G233" s="1"/>
    </row>
    <row r="234" spans="1:7" x14ac:dyDescent="0.2">
      <c r="A234" s="1"/>
      <c r="B234" s="1"/>
      <c r="C234" s="1"/>
      <c r="D234" s="1"/>
      <c r="E234" s="1"/>
      <c r="F234" s="1"/>
      <c r="G234" s="1"/>
    </row>
    <row r="235" spans="1:7" x14ac:dyDescent="0.2">
      <c r="A235" s="1"/>
      <c r="B235" s="1"/>
      <c r="C235" s="1"/>
      <c r="D235" s="1"/>
      <c r="E235" s="1"/>
      <c r="F235" s="1"/>
      <c r="G235" s="1"/>
    </row>
    <row r="236" spans="1:7" x14ac:dyDescent="0.2">
      <c r="A236" s="1"/>
      <c r="B236" s="1"/>
      <c r="C236" s="1"/>
      <c r="D236" s="1"/>
      <c r="E236" s="1"/>
      <c r="F236" s="1"/>
      <c r="G236" s="1"/>
    </row>
    <row r="237" spans="1:7" x14ac:dyDescent="0.2">
      <c r="A237" s="1"/>
      <c r="B237" s="1"/>
      <c r="C237" s="1"/>
      <c r="D237" s="1"/>
      <c r="E237" s="1"/>
      <c r="F237" s="1"/>
      <c r="G237" s="1"/>
    </row>
    <row r="238" spans="1:7" x14ac:dyDescent="0.2">
      <c r="A238" s="1"/>
      <c r="B238" s="1"/>
      <c r="C238" s="1"/>
      <c r="D238" s="1"/>
      <c r="E238" s="1"/>
      <c r="F238" s="1"/>
      <c r="G238" s="1"/>
    </row>
    <row r="239" spans="1:7" x14ac:dyDescent="0.2">
      <c r="A239" s="1"/>
      <c r="B239" s="1"/>
      <c r="C239" s="1"/>
      <c r="D239" s="1"/>
      <c r="E239" s="1"/>
      <c r="F239" s="1"/>
      <c r="G239" s="1"/>
    </row>
    <row r="240" spans="1:7" x14ac:dyDescent="0.2">
      <c r="A240" s="1"/>
      <c r="B240" s="1"/>
      <c r="C240" s="1"/>
      <c r="D240" s="1"/>
      <c r="E240" s="1"/>
      <c r="F240" s="1"/>
      <c r="G240" s="1"/>
    </row>
    <row r="241" spans="1:7" x14ac:dyDescent="0.2">
      <c r="A241" s="1"/>
      <c r="B241" s="1"/>
      <c r="C241" s="1"/>
      <c r="D241" s="1"/>
      <c r="E241" s="1"/>
      <c r="F241" s="1"/>
      <c r="G241" s="1"/>
    </row>
    <row r="242" spans="1:7" x14ac:dyDescent="0.2">
      <c r="A242" s="1"/>
      <c r="B242" s="1"/>
      <c r="C242" s="1"/>
      <c r="D242" s="1"/>
      <c r="E242" s="1"/>
      <c r="F242" s="1"/>
      <c r="G242" s="1"/>
    </row>
    <row r="243" spans="1:7" x14ac:dyDescent="0.2">
      <c r="A243" s="1"/>
      <c r="B243" s="1"/>
      <c r="C243" s="1"/>
      <c r="D243" s="1"/>
      <c r="E243" s="1"/>
      <c r="F243" s="1"/>
      <c r="G243" s="1"/>
    </row>
    <row r="244" spans="1:7" x14ac:dyDescent="0.2">
      <c r="A244" s="1"/>
      <c r="B244" s="1"/>
      <c r="C244" s="1"/>
      <c r="D244" s="1"/>
      <c r="E244" s="1"/>
      <c r="F244" s="1"/>
      <c r="G244" s="1"/>
    </row>
    <row r="245" spans="1:7" x14ac:dyDescent="0.2">
      <c r="A245" s="1"/>
      <c r="B245" s="1"/>
      <c r="C245" s="1"/>
      <c r="D245" s="1"/>
      <c r="E245" s="1"/>
      <c r="F245" s="1"/>
      <c r="G245" s="1"/>
    </row>
    <row r="246" spans="1:7" x14ac:dyDescent="0.2">
      <c r="A246" s="1"/>
      <c r="B246" s="1"/>
      <c r="C246" s="1"/>
      <c r="D246" s="1"/>
      <c r="E246" s="1"/>
      <c r="F246" s="1"/>
      <c r="G246" s="1"/>
    </row>
    <row r="247" spans="1:7" x14ac:dyDescent="0.2">
      <c r="A247" s="1"/>
      <c r="B247" s="1"/>
      <c r="C247" s="1"/>
      <c r="D247" s="1"/>
      <c r="E247" s="1"/>
      <c r="F247" s="1"/>
      <c r="G247" s="1"/>
    </row>
    <row r="248" spans="1:7" x14ac:dyDescent="0.2">
      <c r="A248" s="1"/>
      <c r="B248" s="1"/>
      <c r="C248" s="1"/>
      <c r="D248" s="1"/>
      <c r="E248" s="1"/>
      <c r="F248" s="1"/>
      <c r="G248" s="1"/>
    </row>
    <row r="249" spans="1:7" x14ac:dyDescent="0.2">
      <c r="A249" s="1"/>
      <c r="B249" s="1"/>
      <c r="C249" s="1"/>
      <c r="D249" s="1"/>
      <c r="E249" s="1"/>
      <c r="F249" s="1"/>
      <c r="G249" s="1"/>
    </row>
    <row r="250" spans="1:7" x14ac:dyDescent="0.2">
      <c r="A250" s="1"/>
      <c r="B250" s="1"/>
      <c r="C250" s="1"/>
      <c r="D250" s="1"/>
      <c r="E250" s="1"/>
      <c r="F250" s="1"/>
      <c r="G250" s="1"/>
    </row>
    <row r="251" spans="1:7" x14ac:dyDescent="0.2">
      <c r="A251" s="1"/>
      <c r="B251" s="1"/>
      <c r="C251" s="1"/>
      <c r="D251" s="1"/>
      <c r="E251" s="1"/>
      <c r="F251" s="1"/>
      <c r="G251" s="1"/>
    </row>
    <row r="252" spans="1:7" x14ac:dyDescent="0.2">
      <c r="A252" s="1"/>
      <c r="B252" s="1"/>
      <c r="C252" s="1"/>
      <c r="D252" s="1"/>
      <c r="E252" s="1"/>
      <c r="F252" s="1"/>
      <c r="G252" s="1"/>
    </row>
    <row r="253" spans="1:7" x14ac:dyDescent="0.2">
      <c r="A253" s="1"/>
      <c r="B253" s="1"/>
      <c r="C253" s="1"/>
      <c r="D253" s="1"/>
      <c r="E253" s="1"/>
      <c r="F253" s="1"/>
      <c r="G253" s="1"/>
    </row>
    <row r="254" spans="1:7" x14ac:dyDescent="0.2">
      <c r="A254" s="1"/>
      <c r="B254" s="1"/>
      <c r="C254" s="1"/>
      <c r="D254" s="1"/>
      <c r="E254" s="1"/>
      <c r="F254" s="1"/>
      <c r="G254" s="1"/>
    </row>
    <row r="255" spans="1:7" x14ac:dyDescent="0.2">
      <c r="A255" s="1"/>
      <c r="B255" s="1"/>
      <c r="C255" s="1"/>
      <c r="D255" s="1"/>
      <c r="E255" s="1"/>
      <c r="F255" s="1"/>
      <c r="G255" s="1"/>
    </row>
    <row r="256" spans="1:7" x14ac:dyDescent="0.2">
      <c r="A256" s="1"/>
      <c r="B256" s="1"/>
      <c r="C256" s="1"/>
      <c r="D256" s="1"/>
      <c r="E256" s="1"/>
      <c r="F256" s="1"/>
      <c r="G256" s="1"/>
    </row>
    <row r="257" spans="1:7" x14ac:dyDescent="0.2">
      <c r="A257" s="1"/>
      <c r="B257" s="1"/>
      <c r="C257" s="1"/>
      <c r="D257" s="1"/>
      <c r="E257" s="1"/>
      <c r="F257" s="1"/>
      <c r="G257" s="1"/>
    </row>
    <row r="258" spans="1:7" x14ac:dyDescent="0.2">
      <c r="A258" s="1"/>
      <c r="B258" s="1"/>
      <c r="C258" s="1"/>
      <c r="D258" s="1"/>
      <c r="E258" s="1"/>
      <c r="F258" s="1"/>
      <c r="G258" s="1"/>
    </row>
    <row r="259" spans="1:7" x14ac:dyDescent="0.2">
      <c r="A259" s="1"/>
      <c r="B259" s="1"/>
      <c r="C259" s="1"/>
      <c r="D259" s="1"/>
      <c r="E259" s="1"/>
      <c r="F259" s="1"/>
      <c r="G259" s="1"/>
    </row>
    <row r="260" spans="1:7" x14ac:dyDescent="0.2">
      <c r="A260" s="1"/>
      <c r="B260" s="1"/>
      <c r="C260" s="1"/>
      <c r="D260" s="1"/>
      <c r="E260" s="1"/>
      <c r="F260" s="1"/>
      <c r="G260" s="1"/>
    </row>
    <row r="261" spans="1:7" x14ac:dyDescent="0.2">
      <c r="A261" s="1"/>
      <c r="B261" s="1"/>
      <c r="C261" s="1"/>
      <c r="D261" s="1"/>
      <c r="E261" s="1"/>
      <c r="F261" s="1"/>
      <c r="G261" s="1"/>
    </row>
    <row r="262" spans="1:7" x14ac:dyDescent="0.2">
      <c r="A262" s="1"/>
      <c r="B262" s="1"/>
      <c r="C262" s="1"/>
      <c r="D262" s="1"/>
      <c r="E262" s="1"/>
      <c r="F262" s="1"/>
      <c r="G262" s="1"/>
    </row>
    <row r="263" spans="1:7" x14ac:dyDescent="0.2">
      <c r="A263" s="1"/>
      <c r="B263" s="1"/>
      <c r="C263" s="1"/>
      <c r="D263" s="1"/>
      <c r="E263" s="1"/>
      <c r="F263" s="1"/>
      <c r="G263" s="1"/>
    </row>
    <row r="264" spans="1:7" x14ac:dyDescent="0.2">
      <c r="A264" s="1"/>
      <c r="B264" s="1"/>
      <c r="C264" s="1"/>
      <c r="D264" s="1"/>
      <c r="E264" s="1"/>
      <c r="F264" s="1"/>
      <c r="G264" s="1"/>
    </row>
    <row r="265" spans="1:7" x14ac:dyDescent="0.2">
      <c r="A265" s="1"/>
      <c r="B265" s="1"/>
      <c r="C265" s="1"/>
      <c r="D265" s="1"/>
      <c r="E265" s="1"/>
      <c r="F265" s="1"/>
      <c r="G265" s="1"/>
    </row>
    <row r="266" spans="1:7" x14ac:dyDescent="0.2">
      <c r="A266" s="1"/>
      <c r="B266" s="1"/>
      <c r="C266" s="1"/>
      <c r="D266" s="1"/>
      <c r="E266" s="1"/>
      <c r="F266" s="1"/>
      <c r="G266" s="1"/>
    </row>
    <row r="267" spans="1:7" x14ac:dyDescent="0.2">
      <c r="A267" s="1"/>
      <c r="B267" s="1"/>
      <c r="C267" s="1"/>
      <c r="D267" s="1"/>
      <c r="E267" s="1"/>
      <c r="F267" s="1"/>
      <c r="G267" s="1"/>
    </row>
    <row r="268" spans="1:7" x14ac:dyDescent="0.2">
      <c r="A268" s="1"/>
      <c r="B268" s="1"/>
      <c r="C268" s="1"/>
      <c r="D268" s="1"/>
      <c r="E268" s="1"/>
      <c r="F268" s="1"/>
      <c r="G268" s="1"/>
    </row>
    <row r="269" spans="1:7" x14ac:dyDescent="0.2">
      <c r="A269" s="1"/>
      <c r="B269" s="1"/>
      <c r="C269" s="1"/>
      <c r="D269" s="1"/>
      <c r="E269" s="1"/>
      <c r="F269" s="1"/>
      <c r="G269" s="1"/>
    </row>
    <row r="270" spans="1:7" x14ac:dyDescent="0.2">
      <c r="A270" s="1"/>
      <c r="B270" s="1"/>
      <c r="C270" s="1"/>
      <c r="D270" s="1"/>
      <c r="E270" s="1"/>
      <c r="F270" s="1"/>
      <c r="G270" s="1"/>
    </row>
    <row r="271" spans="1:7" x14ac:dyDescent="0.2">
      <c r="A271" s="1"/>
      <c r="B271" s="1"/>
      <c r="C271" s="1"/>
      <c r="D271" s="1"/>
      <c r="E271" s="1"/>
      <c r="F271" s="1"/>
      <c r="G271" s="1"/>
    </row>
    <row r="272" spans="1:7" x14ac:dyDescent="0.2">
      <c r="A272" s="1"/>
      <c r="B272" s="1"/>
      <c r="C272" s="1"/>
      <c r="D272" s="1"/>
      <c r="E272" s="1"/>
      <c r="F272" s="1"/>
      <c r="G272" s="1"/>
    </row>
    <row r="273" spans="1:7" x14ac:dyDescent="0.2">
      <c r="A273" s="1"/>
      <c r="B273" s="1"/>
      <c r="C273" s="1"/>
      <c r="D273" s="1"/>
      <c r="E273" s="1"/>
      <c r="F273" s="1"/>
      <c r="G273" s="1"/>
    </row>
    <row r="274" spans="1:7" x14ac:dyDescent="0.2">
      <c r="A274" s="1"/>
      <c r="B274" s="1"/>
      <c r="C274" s="1"/>
      <c r="D274" s="1"/>
      <c r="E274" s="1"/>
      <c r="F274" s="1"/>
      <c r="G274" s="1"/>
    </row>
    <row r="275" spans="1:7" x14ac:dyDescent="0.2">
      <c r="A275" s="1"/>
      <c r="B275" s="1"/>
      <c r="C275" s="1"/>
      <c r="D275" s="1"/>
      <c r="E275" s="1"/>
      <c r="F275" s="1"/>
      <c r="G275" s="1"/>
    </row>
    <row r="276" spans="1:7" x14ac:dyDescent="0.2">
      <c r="A276" s="1"/>
      <c r="B276" s="1"/>
      <c r="C276" s="1"/>
      <c r="D276" s="1"/>
      <c r="E276" s="1"/>
      <c r="F276" s="1"/>
      <c r="G276" s="1"/>
    </row>
    <row r="277" spans="1:7" x14ac:dyDescent="0.2">
      <c r="A277" s="1"/>
      <c r="B277" s="1"/>
      <c r="C277" s="1"/>
      <c r="D277" s="1"/>
      <c r="E277" s="1"/>
      <c r="F277" s="1"/>
      <c r="G277" s="1"/>
    </row>
    <row r="278" spans="1:7" x14ac:dyDescent="0.2">
      <c r="A278" s="1"/>
      <c r="B278" s="1"/>
      <c r="C278" s="1"/>
      <c r="D278" s="1"/>
      <c r="E278" s="1"/>
      <c r="F278" s="1"/>
      <c r="G278" s="1"/>
    </row>
    <row r="279" spans="1:7" x14ac:dyDescent="0.2">
      <c r="A279" s="1"/>
      <c r="B279" s="1"/>
      <c r="C279" s="1"/>
      <c r="D279" s="1"/>
      <c r="E279" s="1"/>
      <c r="F279" s="1"/>
      <c r="G279" s="1"/>
    </row>
    <row r="280" spans="1:7" x14ac:dyDescent="0.2">
      <c r="A280" s="1"/>
      <c r="B280" s="1"/>
      <c r="C280" s="1"/>
      <c r="D280" s="1"/>
      <c r="E280" s="1"/>
      <c r="F280" s="1"/>
      <c r="G280" s="1"/>
    </row>
    <row r="281" spans="1:7" x14ac:dyDescent="0.2">
      <c r="A281" s="1"/>
      <c r="B281" s="1"/>
      <c r="C281" s="1"/>
      <c r="D281" s="1"/>
      <c r="E281" s="1"/>
      <c r="F281" s="1"/>
      <c r="G281" s="1"/>
    </row>
    <row r="282" spans="1:7" x14ac:dyDescent="0.2">
      <c r="A282" s="1"/>
      <c r="B282" s="1"/>
      <c r="C282" s="1"/>
      <c r="D282" s="1"/>
      <c r="E282" s="1"/>
      <c r="F282" s="1"/>
      <c r="G282" s="1"/>
    </row>
    <row r="283" spans="1:7" x14ac:dyDescent="0.2">
      <c r="A283" s="1"/>
      <c r="B283" s="1"/>
      <c r="C283" s="1"/>
      <c r="D283" s="1"/>
      <c r="E283" s="1"/>
      <c r="F283" s="1"/>
      <c r="G283" s="1"/>
    </row>
    <row r="284" spans="1:7" x14ac:dyDescent="0.2">
      <c r="A284" s="1"/>
      <c r="B284" s="1"/>
      <c r="C284" s="1"/>
      <c r="D284" s="1"/>
      <c r="E284" s="1"/>
      <c r="F284" s="1"/>
      <c r="G284" s="1"/>
    </row>
    <row r="285" spans="1:7" x14ac:dyDescent="0.2">
      <c r="A285" s="1"/>
      <c r="B285" s="1"/>
      <c r="C285" s="1"/>
      <c r="D285" s="1"/>
      <c r="E285" s="1"/>
      <c r="F285" s="1"/>
      <c r="G285" s="1"/>
    </row>
    <row r="286" spans="1:7" x14ac:dyDescent="0.2">
      <c r="A286" s="1"/>
      <c r="B286" s="1"/>
      <c r="C286" s="1"/>
      <c r="D286" s="1"/>
      <c r="E286" s="1"/>
      <c r="F286" s="1"/>
      <c r="G286" s="1"/>
    </row>
    <row r="287" spans="1:7" x14ac:dyDescent="0.2">
      <c r="A287" s="1"/>
      <c r="B287" s="1"/>
      <c r="C287" s="1"/>
      <c r="D287" s="1"/>
      <c r="E287" s="1"/>
      <c r="F287" s="1"/>
      <c r="G287" s="1"/>
    </row>
    <row r="288" spans="1:7" x14ac:dyDescent="0.2">
      <c r="A288" s="1"/>
      <c r="B288" s="1"/>
      <c r="C288" s="1"/>
      <c r="D288" s="1"/>
      <c r="E288" s="1"/>
      <c r="F288" s="1"/>
      <c r="G288" s="1"/>
    </row>
    <row r="289" spans="1:7" x14ac:dyDescent="0.2">
      <c r="A289" s="1"/>
      <c r="B289" s="1"/>
      <c r="C289" s="1"/>
      <c r="D289" s="1"/>
      <c r="E289" s="1"/>
      <c r="F289" s="1"/>
      <c r="G289" s="1"/>
    </row>
    <row r="290" spans="1:7" x14ac:dyDescent="0.2">
      <c r="A290" s="1"/>
      <c r="B290" s="1"/>
      <c r="C290" s="1"/>
      <c r="D290" s="1"/>
      <c r="E290" s="1"/>
      <c r="F290" s="1"/>
      <c r="G290" s="1"/>
    </row>
    <row r="291" spans="1:7" x14ac:dyDescent="0.2">
      <c r="A291" s="1"/>
      <c r="B291" s="1"/>
      <c r="C291" s="1"/>
      <c r="D291" s="1"/>
      <c r="E291" s="1"/>
      <c r="F291" s="1"/>
      <c r="G291" s="1"/>
    </row>
    <row r="292" spans="1:7" x14ac:dyDescent="0.2">
      <c r="A292" s="1"/>
      <c r="B292" s="1"/>
      <c r="C292" s="1"/>
      <c r="D292" s="1"/>
      <c r="E292" s="1"/>
      <c r="F292" s="1"/>
      <c r="G292" s="1"/>
    </row>
    <row r="293" spans="1:7" x14ac:dyDescent="0.2">
      <c r="A293" s="1"/>
      <c r="B293" s="1"/>
      <c r="C293" s="1"/>
      <c r="D293" s="1"/>
      <c r="E293" s="1"/>
      <c r="F293" s="1"/>
      <c r="G293" s="1"/>
    </row>
    <row r="294" spans="1:7" x14ac:dyDescent="0.2">
      <c r="A294" s="1"/>
      <c r="B294" s="1"/>
      <c r="C294" s="1"/>
      <c r="D294" s="1"/>
      <c r="E294" s="1"/>
      <c r="F294" s="1"/>
      <c r="G294" s="1"/>
    </row>
    <row r="295" spans="1:7" x14ac:dyDescent="0.2">
      <c r="A295" s="1"/>
      <c r="B295" s="1"/>
      <c r="C295" s="1"/>
      <c r="D295" s="1"/>
      <c r="E295" s="1"/>
      <c r="F295" s="1"/>
      <c r="G295" s="1"/>
    </row>
    <row r="296" spans="1:7" x14ac:dyDescent="0.2">
      <c r="A296" s="1"/>
      <c r="B296" s="1"/>
      <c r="C296" s="1"/>
      <c r="D296" s="1"/>
      <c r="E296" s="1"/>
      <c r="F296" s="1"/>
      <c r="G296" s="1"/>
    </row>
    <row r="297" spans="1:7" x14ac:dyDescent="0.2">
      <c r="A297" s="1"/>
      <c r="B297" s="1"/>
      <c r="C297" s="1"/>
      <c r="D297" s="1"/>
      <c r="E297" s="1"/>
      <c r="F297" s="1"/>
      <c r="G297" s="1"/>
    </row>
    <row r="298" spans="1:7" x14ac:dyDescent="0.2">
      <c r="A298" s="1"/>
      <c r="B298" s="1"/>
      <c r="C298" s="1"/>
      <c r="D298" s="1"/>
      <c r="E298" s="1"/>
      <c r="F298" s="1"/>
      <c r="G298" s="1"/>
    </row>
    <row r="299" spans="1:7" x14ac:dyDescent="0.2">
      <c r="A299" s="1"/>
      <c r="B299" s="1"/>
      <c r="C299" s="1"/>
      <c r="D299" s="1"/>
      <c r="E299" s="1"/>
      <c r="F299" s="1"/>
      <c r="G299" s="1"/>
    </row>
    <row r="300" spans="1:7" x14ac:dyDescent="0.2">
      <c r="A300" s="1"/>
      <c r="B300" s="1"/>
      <c r="C300" s="1"/>
      <c r="D300" s="1"/>
      <c r="E300" s="1"/>
      <c r="F300" s="1"/>
      <c r="G300" s="1"/>
    </row>
    <row r="301" spans="1:7" x14ac:dyDescent="0.2">
      <c r="A301" s="1"/>
      <c r="B301" s="1"/>
      <c r="C301" s="1"/>
      <c r="D301" s="1"/>
      <c r="E301" s="1"/>
      <c r="F301" s="1"/>
      <c r="G301" s="1"/>
    </row>
    <row r="302" spans="1:7" x14ac:dyDescent="0.2">
      <c r="A302" s="1"/>
      <c r="B302" s="1"/>
      <c r="C302" s="1"/>
      <c r="D302" s="1"/>
      <c r="E302" s="1"/>
      <c r="F302" s="1"/>
      <c r="G302" s="1"/>
    </row>
    <row r="303" spans="1:7" x14ac:dyDescent="0.2">
      <c r="A303" s="1"/>
      <c r="B303" s="1"/>
      <c r="C303" s="1"/>
      <c r="D303" s="1"/>
      <c r="E303" s="1"/>
      <c r="F303" s="1"/>
      <c r="G303" s="1"/>
    </row>
    <row r="304" spans="1:7" x14ac:dyDescent="0.2">
      <c r="A304" s="1"/>
      <c r="B304" s="1"/>
      <c r="C304" s="1"/>
      <c r="D304" s="1"/>
      <c r="E304" s="1"/>
      <c r="F304" s="1"/>
      <c r="G304" s="1"/>
    </row>
    <row r="305" spans="1:7" x14ac:dyDescent="0.2">
      <c r="A305" s="1"/>
      <c r="B305" s="1"/>
      <c r="C305" s="1"/>
      <c r="D305" s="1"/>
      <c r="E305" s="1"/>
      <c r="F305" s="1"/>
      <c r="G305" s="1"/>
    </row>
    <row r="306" spans="1:7" x14ac:dyDescent="0.2">
      <c r="A306" s="1"/>
      <c r="B306" s="1"/>
      <c r="C306" s="1"/>
      <c r="D306" s="1"/>
      <c r="E306" s="1"/>
      <c r="F306" s="1"/>
      <c r="G306" s="1"/>
    </row>
    <row r="307" spans="1:7" x14ac:dyDescent="0.2">
      <c r="A307" s="1"/>
      <c r="B307" s="1"/>
      <c r="C307" s="1"/>
      <c r="D307" s="1"/>
      <c r="E307" s="1"/>
      <c r="F307" s="1"/>
      <c r="G307" s="1"/>
    </row>
    <row r="308" spans="1:7" x14ac:dyDescent="0.2">
      <c r="A308" s="1"/>
      <c r="B308" s="1"/>
      <c r="C308" s="1"/>
      <c r="D308" s="1"/>
      <c r="E308" s="1"/>
      <c r="F308" s="1"/>
      <c r="G308" s="1"/>
    </row>
    <row r="309" spans="1:7" x14ac:dyDescent="0.2">
      <c r="A309" s="1"/>
      <c r="B309" s="1"/>
      <c r="C309" s="1"/>
      <c r="D309" s="1"/>
      <c r="E309" s="1"/>
      <c r="F309" s="1"/>
      <c r="G309" s="1"/>
    </row>
    <row r="310" spans="1:7" x14ac:dyDescent="0.2">
      <c r="A310" s="1"/>
      <c r="B310" s="1"/>
      <c r="C310" s="1"/>
      <c r="D310" s="1"/>
      <c r="E310" s="1"/>
      <c r="F310" s="1"/>
      <c r="G310" s="1"/>
    </row>
    <row r="311" spans="1:7" x14ac:dyDescent="0.2">
      <c r="A311" s="1"/>
      <c r="B311" s="1"/>
      <c r="C311" s="1"/>
      <c r="D311" s="1"/>
      <c r="E311" s="1"/>
      <c r="F311" s="1"/>
      <c r="G311" s="1"/>
    </row>
    <row r="312" spans="1:7" x14ac:dyDescent="0.2">
      <c r="A312" s="1"/>
      <c r="B312" s="1"/>
      <c r="C312" s="1"/>
      <c r="D312" s="1"/>
      <c r="E312" s="1"/>
      <c r="F312" s="1"/>
      <c r="G312" s="1"/>
    </row>
    <row r="313" spans="1:7" x14ac:dyDescent="0.2">
      <c r="A313" s="1"/>
      <c r="B313" s="1"/>
      <c r="C313" s="1"/>
      <c r="D313" s="1"/>
      <c r="E313" s="1"/>
      <c r="F313" s="1"/>
      <c r="G313" s="1"/>
    </row>
    <row r="314" spans="1:7" x14ac:dyDescent="0.2">
      <c r="A314" s="1"/>
      <c r="B314" s="1"/>
      <c r="C314" s="1"/>
      <c r="D314" s="1"/>
      <c r="E314" s="1"/>
      <c r="F314" s="1"/>
      <c r="G314" s="1"/>
    </row>
    <row r="315" spans="1:7" x14ac:dyDescent="0.2">
      <c r="A315" s="1"/>
      <c r="B315" s="1"/>
      <c r="C315" s="1"/>
      <c r="D315" s="1"/>
      <c r="E315" s="1"/>
      <c r="F315" s="1"/>
      <c r="G315" s="1"/>
    </row>
    <row r="316" spans="1:7" x14ac:dyDescent="0.2">
      <c r="A316" s="1"/>
      <c r="B316" s="1"/>
      <c r="C316" s="1"/>
      <c r="D316" s="1"/>
      <c r="E316" s="1"/>
      <c r="F316" s="1"/>
      <c r="G316" s="1"/>
    </row>
    <row r="317" spans="1:7" x14ac:dyDescent="0.2">
      <c r="A317" s="1"/>
      <c r="B317" s="1"/>
      <c r="C317" s="1"/>
      <c r="D317" s="1"/>
      <c r="E317" s="1"/>
      <c r="F317" s="1"/>
      <c r="G317" s="1"/>
    </row>
    <row r="318" spans="1:7" x14ac:dyDescent="0.2">
      <c r="A318" s="1"/>
      <c r="B318" s="1"/>
      <c r="C318" s="1"/>
      <c r="D318" s="1"/>
      <c r="E318" s="1"/>
      <c r="F318" s="1"/>
      <c r="G318" s="1"/>
    </row>
    <row r="319" spans="1:7" x14ac:dyDescent="0.2">
      <c r="A319" s="1"/>
      <c r="B319" s="1"/>
      <c r="C319" s="1"/>
      <c r="D319" s="1"/>
      <c r="E319" s="1"/>
      <c r="F319" s="1"/>
      <c r="G319" s="1"/>
    </row>
    <row r="320" spans="1:7" x14ac:dyDescent="0.2">
      <c r="A320" s="1"/>
      <c r="B320" s="1"/>
      <c r="C320" s="1"/>
      <c r="D320" s="1"/>
      <c r="E320" s="1"/>
      <c r="F320" s="1"/>
      <c r="G320" s="1"/>
    </row>
    <row r="321" spans="1:7" x14ac:dyDescent="0.2">
      <c r="A321" s="1"/>
      <c r="B321" s="1"/>
      <c r="C321" s="1"/>
      <c r="D321" s="1"/>
      <c r="E321" s="1"/>
      <c r="F321" s="1"/>
      <c r="G321" s="1"/>
    </row>
    <row r="322" spans="1:7" x14ac:dyDescent="0.2">
      <c r="A322" s="1"/>
      <c r="B322" s="1"/>
      <c r="C322" s="1"/>
      <c r="D322" s="1"/>
      <c r="E322" s="1"/>
      <c r="F322" s="1"/>
      <c r="G322" s="1"/>
    </row>
    <row r="323" spans="1:7" x14ac:dyDescent="0.2">
      <c r="A323" s="1"/>
      <c r="B323" s="1"/>
      <c r="C323" s="1"/>
      <c r="D323" s="1"/>
      <c r="E323" s="1"/>
      <c r="F323" s="1"/>
      <c r="G323" s="1"/>
    </row>
    <row r="324" spans="1:7" x14ac:dyDescent="0.2">
      <c r="A324" s="1"/>
      <c r="B324" s="1"/>
      <c r="C324" s="1"/>
      <c r="D324" s="1"/>
      <c r="E324" s="1"/>
      <c r="F324" s="1"/>
      <c r="G324" s="1"/>
    </row>
    <row r="325" spans="1:7" x14ac:dyDescent="0.2">
      <c r="A325" s="1"/>
      <c r="B325" s="1"/>
      <c r="C325" s="1"/>
      <c r="D325" s="1"/>
      <c r="E325" s="1"/>
      <c r="F325" s="1"/>
      <c r="G325" s="1"/>
    </row>
    <row r="326" spans="1:7" x14ac:dyDescent="0.2">
      <c r="A326" s="1"/>
      <c r="B326" s="1"/>
      <c r="C326" s="1"/>
      <c r="D326" s="1"/>
      <c r="E326" s="1"/>
      <c r="F326" s="1"/>
      <c r="G326" s="1"/>
    </row>
    <row r="327" spans="1:7" x14ac:dyDescent="0.2">
      <c r="A327" s="1"/>
      <c r="B327" s="1"/>
      <c r="C327" s="1"/>
      <c r="D327" s="1"/>
      <c r="E327" s="1"/>
      <c r="F327" s="1"/>
      <c r="G327" s="1"/>
    </row>
    <row r="328" spans="1:7" x14ac:dyDescent="0.2">
      <c r="A328" s="1"/>
      <c r="B328" s="1"/>
      <c r="C328" s="1"/>
      <c r="D328" s="1"/>
      <c r="E328" s="1"/>
      <c r="F328" s="1"/>
      <c r="G328" s="1"/>
    </row>
    <row r="329" spans="1:7" x14ac:dyDescent="0.2">
      <c r="A329" s="1"/>
      <c r="B329" s="1"/>
      <c r="C329" s="1"/>
      <c r="D329" s="1"/>
      <c r="E329" s="1"/>
      <c r="F329" s="1"/>
      <c r="G329" s="1"/>
    </row>
    <row r="330" spans="1:7" x14ac:dyDescent="0.2">
      <c r="A330" s="1"/>
      <c r="B330" s="1"/>
      <c r="C330" s="1"/>
      <c r="D330" s="1"/>
      <c r="E330" s="1"/>
      <c r="F330" s="1"/>
      <c r="G330" s="1"/>
    </row>
    <row r="331" spans="1:7" x14ac:dyDescent="0.2">
      <c r="A331" s="1"/>
      <c r="B331" s="1"/>
      <c r="C331" s="1"/>
      <c r="D331" s="1"/>
      <c r="E331" s="1"/>
      <c r="F331" s="1"/>
      <c r="G331" s="1"/>
    </row>
    <row r="332" spans="1:7" x14ac:dyDescent="0.2">
      <c r="A332" s="1"/>
      <c r="B332" s="1"/>
      <c r="C332" s="1"/>
      <c r="D332" s="1"/>
      <c r="E332" s="1"/>
      <c r="F332" s="1"/>
      <c r="G332" s="1"/>
    </row>
    <row r="333" spans="1:7" x14ac:dyDescent="0.2">
      <c r="A333" s="1"/>
      <c r="B333" s="1"/>
      <c r="C333" s="1"/>
      <c r="D333" s="1"/>
      <c r="E333" s="1"/>
      <c r="F333" s="1"/>
      <c r="G333" s="1"/>
    </row>
    <row r="334" spans="1:7" x14ac:dyDescent="0.2">
      <c r="A334" s="1"/>
      <c r="B334" s="1"/>
      <c r="C334" s="1"/>
      <c r="D334" s="1"/>
      <c r="E334" s="1"/>
      <c r="F334" s="1"/>
      <c r="G334" s="1"/>
    </row>
    <row r="335" spans="1:7" x14ac:dyDescent="0.2">
      <c r="A335" s="1"/>
      <c r="B335" s="1"/>
      <c r="C335" s="1"/>
      <c r="D335" s="1"/>
      <c r="E335" s="1"/>
      <c r="F335" s="1"/>
      <c r="G335" s="1"/>
    </row>
    <row r="336" spans="1:7" x14ac:dyDescent="0.2">
      <c r="A336" s="1"/>
      <c r="B336" s="1"/>
      <c r="C336" s="1"/>
      <c r="D336" s="1"/>
      <c r="E336" s="1"/>
      <c r="F336" s="1"/>
      <c r="G336" s="1"/>
    </row>
    <row r="337" spans="1:7" x14ac:dyDescent="0.2">
      <c r="A337" s="1"/>
      <c r="B337" s="1"/>
      <c r="C337" s="1"/>
      <c r="D337" s="1"/>
      <c r="E337" s="1"/>
      <c r="F337" s="1"/>
      <c r="G337" s="1"/>
    </row>
    <row r="338" spans="1:7" x14ac:dyDescent="0.2">
      <c r="A338" s="1"/>
      <c r="B338" s="1"/>
      <c r="C338" s="1"/>
      <c r="D338" s="1"/>
      <c r="E338" s="1"/>
      <c r="F338" s="1"/>
      <c r="G338" s="1"/>
    </row>
    <row r="339" spans="1:7" x14ac:dyDescent="0.2">
      <c r="A339" s="1"/>
      <c r="B339" s="1"/>
      <c r="C339" s="1"/>
      <c r="D339" s="1"/>
      <c r="E339" s="1"/>
      <c r="F339" s="1"/>
      <c r="G339" s="1"/>
    </row>
    <row r="340" spans="1:7" x14ac:dyDescent="0.2">
      <c r="A340" s="1"/>
      <c r="B340" s="1"/>
      <c r="C340" s="1"/>
      <c r="D340" s="1"/>
      <c r="E340" s="1"/>
      <c r="F340" s="1"/>
      <c r="G340" s="1"/>
    </row>
    <row r="341" spans="1:7" x14ac:dyDescent="0.2">
      <c r="A341" s="1"/>
      <c r="B341" s="1"/>
      <c r="C341" s="1"/>
      <c r="D341" s="1"/>
      <c r="E341" s="1"/>
      <c r="F341" s="1"/>
      <c r="G341" s="1"/>
    </row>
    <row r="342" spans="1:7" x14ac:dyDescent="0.2">
      <c r="A342" s="1"/>
      <c r="B342" s="1"/>
      <c r="C342" s="1"/>
      <c r="D342" s="1"/>
      <c r="E342" s="1"/>
      <c r="F342" s="1"/>
      <c r="G342" s="1"/>
    </row>
    <row r="343" spans="1:7" x14ac:dyDescent="0.2">
      <c r="A343" s="1"/>
      <c r="B343" s="1"/>
      <c r="C343" s="1"/>
      <c r="D343" s="1"/>
      <c r="E343" s="1"/>
      <c r="F343" s="1"/>
      <c r="G343" s="1"/>
    </row>
    <row r="344" spans="1:7" x14ac:dyDescent="0.2">
      <c r="A344" s="1"/>
      <c r="B344" s="1"/>
      <c r="C344" s="1"/>
      <c r="D344" s="1"/>
      <c r="E344" s="1"/>
      <c r="F344" s="1"/>
      <c r="G344" s="1"/>
    </row>
    <row r="345" spans="1:7" x14ac:dyDescent="0.2">
      <c r="A345" s="1"/>
      <c r="B345" s="1"/>
      <c r="C345" s="1"/>
      <c r="D345" s="1"/>
      <c r="E345" s="1"/>
      <c r="F345" s="1"/>
      <c r="G345" s="1"/>
    </row>
    <row r="346" spans="1:7" x14ac:dyDescent="0.2">
      <c r="A346" s="1"/>
      <c r="B346" s="1"/>
      <c r="C346" s="1"/>
      <c r="D346" s="1"/>
      <c r="E346" s="1"/>
      <c r="F346" s="1"/>
      <c r="G346" s="1"/>
    </row>
  </sheetData>
  <mergeCells count="1">
    <mergeCell ref="A2:G2"/>
  </mergeCells>
  <phoneticPr fontId="1" type="noConversion"/>
  <pageMargins left="0.25" right="0.25" top="0.75" bottom="0.75" header="0.3" footer="0.3"/>
  <pageSetup paperSize="9" scale="59" fitToHeight="0" orientation="portrait" r:id="rId1"/>
  <headerFooter alignWithMargins="0"/>
  <ignoredErrors>
    <ignoredError sqref="E168:G169 A5:B5 C4:G5 B180:B203 B116:B165 B168:B177 B59:B98 B105:B110 B100:B101 B113 B6:B57" numberStoredAsText="1"/>
    <ignoredError sqref="E124:G124 G153 F13:G13 C14:G14 C13:E13 E153:F153 C15 E15:G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бюджета</vt:lpstr>
      <vt:lpstr>__bookmark_7</vt:lpstr>
      <vt:lpstr>'Доходы бюджета'!Заголовки_для_печати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2019-12-04T06:56:58Z</cp:lastPrinted>
  <dcterms:created xsi:type="dcterms:W3CDTF">2017-10-06T09:25:18Z</dcterms:created>
  <dcterms:modified xsi:type="dcterms:W3CDTF">2019-12-04T11:25:41Z</dcterms:modified>
</cp:coreProperties>
</file>