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СРБ на год (КЦСР)" sheetId="1" r:id="rId1"/>
  </sheets>
  <definedNames>
    <definedName name="_xlnm.Print_Area" localSheetId="0">'СРБ на год (КЦСР)'!$A$1:$P$21</definedName>
  </definedNames>
  <calcPr fullCalcOnLoad="1"/>
</workbook>
</file>

<file path=xl/sharedStrings.xml><?xml version="1.0" encoding="utf-8"?>
<sst xmlns="http://schemas.openxmlformats.org/spreadsheetml/2006/main" count="42" uniqueCount="42">
  <si>
    <t>Непрограммные расходы</t>
  </si>
  <si>
    <t>7500000000</t>
  </si>
  <si>
    <t>0000000000</t>
  </si>
  <si>
    <t>Наименование показателя</t>
  </si>
  <si>
    <t>ЦСР</t>
  </si>
  <si>
    <t>Муниципальная программа "Развитие физической культуры и массового спорта на территории Гайского городского округа"</t>
  </si>
  <si>
    <t>2500000000</t>
  </si>
  <si>
    <t>Муниципальная программа "Гармонизация межэтнических и межконфессиональных отношений на территории муниципального образования Гайский городской округ Оренбургской области"</t>
  </si>
  <si>
    <t>2600000000</t>
  </si>
  <si>
    <t>Муниципальная программа "Комплексное развитие муниципального управления Гайского городского округа"</t>
  </si>
  <si>
    <t>2800000000</t>
  </si>
  <si>
    <t>Муниципальная программа "Безопасность населения Гайского городского округа"</t>
  </si>
  <si>
    <t>2900000000</t>
  </si>
  <si>
    <t>Муниципальная программа "Развитие системы градорегулирования муниципального образования Гайский городской округ Оренбургской области"</t>
  </si>
  <si>
    <t>3000000000</t>
  </si>
  <si>
    <t>Муниципальная программа "Управление муниципальными финансами Гайского городского округа"</t>
  </si>
  <si>
    <t>3100000000</t>
  </si>
  <si>
    <t>Муниципальная программа "Экономическое развитие Гайского городского округа"</t>
  </si>
  <si>
    <t>3200000000</t>
  </si>
  <si>
    <t>Муниципальная программа "Управление муниципальным имуществом и земельными ресурсами на территории муниципального образования Гайский городской округ Оренбургской области"</t>
  </si>
  <si>
    <t>3300000000</t>
  </si>
  <si>
    <t>Муниципальная программа "Молодежь Гайского городского округа"</t>
  </si>
  <si>
    <t>3400000000</t>
  </si>
  <si>
    <t>Муниципальная программа "Молодая семья в Гайском городском округе"</t>
  </si>
  <si>
    <t>3500000000</t>
  </si>
  <si>
    <t>Муниципальная программа "Развитие образования Гайского городского округа Оренбургской области"</t>
  </si>
  <si>
    <t>3700000000</t>
  </si>
  <si>
    <t>Муниципальная программа "Развитие культуры Гайского городского округа Оренбургской области"</t>
  </si>
  <si>
    <t>3800000000</t>
  </si>
  <si>
    <t>Муниципальная программа "Создание комфортных условий проживания на территории Гайского городского округа"</t>
  </si>
  <si>
    <t>4000000000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</si>
  <si>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Гайского городского округа</t>
  </si>
  <si>
    <t>4100000000</t>
  </si>
  <si>
    <t>(в рублях)</t>
  </si>
  <si>
    <t>Всего</t>
  </si>
  <si>
    <t xml:space="preserve">Сведения о расходах бюджета по муниципальным программам на 2020 год в сравнении с ожидаемым исполнением за 2019 год и отчетом за 2018 год </t>
  </si>
  <si>
    <t>Проект на 2020 год</t>
  </si>
  <si>
    <t>Ожидаемое исполнение за 2019 год</t>
  </si>
  <si>
    <t>Исполнено за 2018 год</t>
  </si>
  <si>
    <t>Отклонение 2020 от 2019 (гр.4-гр.5)</t>
  </si>
  <si>
    <t>Отклонение 2020 от 2018 (гр.4-гр.6)</t>
  </si>
  <si>
    <t>Муниципальная программа "Доступная среда муниципального образования Гайский городской округ Оренбургской области"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</si>
</sst>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000000000"/>
    <numFmt numFmtId="179" formatCode="00"/>
    <numFmt numFmtId="180" formatCode="000"/>
    <numFmt numFmtId="181" formatCode="#,##0.00;[Red]\-#,##0.00;0.00"/>
    <numFmt numFmtId="182" formatCode="#,##0.00_ ;[Red]\-#,##0.00\ 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>
      <alignment/>
      <protection/>
    </xf>
    <xf numFmtId="0" fontId="1" fillId="33" borderId="0" xfId="53" applyFont="1" applyFill="1" applyProtection="1">
      <alignment/>
      <protection hidden="1"/>
    </xf>
    <xf numFmtId="0" fontId="1" fillId="0" borderId="0" xfId="52" applyFont="1">
      <alignment/>
      <protection/>
    </xf>
    <xf numFmtId="0" fontId="2" fillId="33" borderId="0" xfId="53" applyFont="1" applyFill="1" applyAlignment="1" applyProtection="1">
      <alignment wrapText="1"/>
      <protection hidden="1"/>
    </xf>
    <xf numFmtId="0" fontId="5" fillId="33" borderId="0" xfId="53" applyFont="1" applyFill="1" applyProtection="1">
      <alignment/>
      <protection hidden="1"/>
    </xf>
    <xf numFmtId="0" fontId="5" fillId="33" borderId="0" xfId="53" applyFont="1" applyFill="1" applyAlignment="1" applyProtection="1">
      <alignment horizontal="center"/>
      <protection hidden="1"/>
    </xf>
    <xf numFmtId="0" fontId="1" fillId="33" borderId="0" xfId="53" applyFont="1" applyFill="1" applyAlignment="1" applyProtection="1">
      <alignment horizontal="right"/>
      <protection hidden="1"/>
    </xf>
    <xf numFmtId="0" fontId="3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2" applyNumberFormat="1" applyFont="1" applyFill="1" applyBorder="1" applyAlignment="1" applyProtection="1">
      <alignment horizontal="center" wrapText="1"/>
      <protection hidden="1"/>
    </xf>
    <xf numFmtId="0" fontId="3" fillId="34" borderId="11" xfId="52" applyNumberFormat="1" applyFont="1" applyFill="1" applyBorder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2" xfId="52" applyNumberFormat="1" applyFont="1" applyFill="1" applyBorder="1" applyAlignment="1" applyProtection="1">
      <alignment/>
      <protection hidden="1"/>
    </xf>
    <xf numFmtId="181" fontId="6" fillId="0" borderId="12" xfId="52" applyNumberFormat="1" applyFont="1" applyFill="1" applyBorder="1" applyAlignment="1" applyProtection="1">
      <alignment/>
      <protection hidden="1"/>
    </xf>
    <xf numFmtId="178" fontId="6" fillId="0" borderId="13" xfId="52" applyNumberFormat="1" applyFont="1" applyFill="1" applyBorder="1" applyAlignment="1" applyProtection="1">
      <alignment/>
      <protection hidden="1"/>
    </xf>
    <xf numFmtId="181" fontId="6" fillId="0" borderId="13" xfId="52" applyNumberFormat="1" applyFont="1" applyFill="1" applyBorder="1" applyAlignment="1" applyProtection="1">
      <alignment/>
      <protection hidden="1"/>
    </xf>
    <xf numFmtId="181" fontId="6" fillId="0" borderId="14" xfId="52" applyNumberFormat="1" applyFont="1" applyFill="1" applyBorder="1" applyAlignment="1" applyProtection="1">
      <alignment/>
      <protection hidden="1"/>
    </xf>
    <xf numFmtId="0" fontId="6" fillId="0" borderId="15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181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6" fillId="0" borderId="18" xfId="52" applyNumberFormat="1" applyFont="1" applyFill="1" applyBorder="1" applyAlignment="1" applyProtection="1">
      <alignment/>
      <protection hidden="1"/>
    </xf>
    <xf numFmtId="178" fontId="6" fillId="0" borderId="19" xfId="52" applyNumberFormat="1" applyFont="1" applyFill="1" applyBorder="1" applyAlignment="1" applyProtection="1">
      <alignment horizontal="left" wrapText="1"/>
      <protection hidden="1"/>
    </xf>
    <xf numFmtId="178" fontId="6" fillId="0" borderId="20" xfId="52" applyNumberFormat="1" applyFont="1" applyFill="1" applyBorder="1" applyAlignment="1" applyProtection="1">
      <alignment horizontal="left" wrapText="1"/>
      <protection hidden="1"/>
    </xf>
    <xf numFmtId="178" fontId="6" fillId="0" borderId="21" xfId="52" applyNumberFormat="1" applyFont="1" applyFill="1" applyBorder="1" applyAlignment="1" applyProtection="1">
      <alignment horizontal="left" wrapText="1"/>
      <protection hidden="1"/>
    </xf>
    <xf numFmtId="178" fontId="6" fillId="0" borderId="22" xfId="52" applyNumberFormat="1" applyFont="1" applyFill="1" applyBorder="1" applyAlignment="1" applyProtection="1">
      <alignment wrapText="1"/>
      <protection hidden="1"/>
    </xf>
    <xf numFmtId="178" fontId="6" fillId="0" borderId="19" xfId="52" applyNumberFormat="1" applyFont="1" applyFill="1" applyBorder="1" applyAlignment="1" applyProtection="1">
      <alignment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Alignment="1" applyProtection="1">
      <alignment horizontal="center" wrapText="1"/>
      <protection hidden="1"/>
    </xf>
    <xf numFmtId="178" fontId="6" fillId="0" borderId="24" xfId="52" applyNumberFormat="1" applyFont="1" applyFill="1" applyBorder="1" applyAlignment="1" applyProtection="1">
      <alignment wrapText="1"/>
      <protection hidden="1"/>
    </xf>
    <xf numFmtId="178" fontId="6" fillId="0" borderId="25" xfId="52" applyNumberFormat="1" applyFont="1" applyFill="1" applyBorder="1" applyAlignment="1" applyProtection="1">
      <alignment wrapText="1"/>
      <protection hidden="1"/>
    </xf>
    <xf numFmtId="0" fontId="24" fillId="0" borderId="18" xfId="52" applyNumberFormat="1" applyFont="1" applyFill="1" applyBorder="1" applyAlignment="1" applyProtection="1">
      <alignment/>
      <protection hidden="1"/>
    </xf>
    <xf numFmtId="181" fontId="24" fillId="0" borderId="26" xfId="52" applyNumberFormat="1" applyFont="1" applyFill="1" applyBorder="1" applyAlignment="1" applyProtection="1">
      <alignment/>
      <protection hidden="1"/>
    </xf>
    <xf numFmtId="182" fontId="6" fillId="0" borderId="16" xfId="52" applyNumberFormat="1" applyFont="1" applyFill="1" applyBorder="1" applyAlignment="1" applyProtection="1">
      <alignment/>
      <protection hidden="1"/>
    </xf>
    <xf numFmtId="182" fontId="6" fillId="0" borderId="27" xfId="52" applyNumberFormat="1" applyFont="1" applyFill="1" applyBorder="1">
      <alignment/>
      <protection/>
    </xf>
    <xf numFmtId="182" fontId="24" fillId="0" borderId="26" xfId="52" applyNumberFormat="1" applyFont="1" applyFill="1" applyBorder="1" applyAlignment="1" applyProtection="1">
      <alignment/>
      <protection hidden="1"/>
    </xf>
    <xf numFmtId="182" fontId="24" fillId="0" borderId="28" xfId="52" applyNumberFormat="1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_СРБ на год (КЦСР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PageLayoutView="0" workbookViewId="0" topLeftCell="A1">
      <selection activeCell="A11" sqref="A11:J11"/>
    </sheetView>
  </sheetViews>
  <sheetFormatPr defaultColWidth="9.00390625" defaultRowHeight="12.75"/>
  <cols>
    <col min="1" max="7" width="0.6171875" style="3" customWidth="1"/>
    <col min="8" max="9" width="0" style="3" hidden="1" customWidth="1"/>
    <col min="10" max="10" width="56.125" style="3" customWidth="1"/>
    <col min="11" max="11" width="11.00390625" style="3" bestFit="1" customWidth="1"/>
    <col min="12" max="13" width="14.875" style="3" bestFit="1" customWidth="1"/>
    <col min="14" max="14" width="15.00390625" style="3" customWidth="1"/>
    <col min="15" max="15" width="14.625" style="3" customWidth="1"/>
    <col min="16" max="16" width="13.75390625" style="3" customWidth="1"/>
    <col min="17" max="16384" width="9.125" style="3" customWidth="1"/>
  </cols>
  <sheetData>
    <row r="1" spans="1:14" s="5" customFormat="1" ht="42.75" customHeight="1">
      <c r="A1" s="6"/>
      <c r="B1" s="6"/>
      <c r="C1" s="31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s="5" customFormat="1" ht="12.75" customHeight="1" thickBot="1">
      <c r="A2" s="7"/>
      <c r="B2" s="7"/>
      <c r="C2" s="7"/>
      <c r="D2" s="7"/>
      <c r="E2" s="7"/>
      <c r="F2" s="7"/>
      <c r="G2" s="8"/>
      <c r="H2" s="4"/>
      <c r="I2" s="7"/>
      <c r="J2" s="7"/>
      <c r="K2" s="8"/>
      <c r="P2" s="9" t="s">
        <v>33</v>
      </c>
    </row>
    <row r="3" spans="1:16" ht="45.75" customHeight="1" thickBot="1">
      <c r="A3" s="29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13" t="s">
        <v>4</v>
      </c>
      <c r="L3" s="10" t="s">
        <v>36</v>
      </c>
      <c r="M3" s="10" t="s">
        <v>37</v>
      </c>
      <c r="N3" s="10" t="s">
        <v>38</v>
      </c>
      <c r="O3" s="11" t="s">
        <v>39</v>
      </c>
      <c r="P3" s="12" t="s">
        <v>40</v>
      </c>
    </row>
    <row r="4" spans="1:16" ht="27" customHeight="1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3"/>
      <c r="K4" s="14" t="s">
        <v>6</v>
      </c>
      <c r="L4" s="15">
        <v>21047050</v>
      </c>
      <c r="M4" s="15">
        <v>23680234.77</v>
      </c>
      <c r="N4" s="15">
        <f>19776983.42+226000</f>
        <v>20002983.42</v>
      </c>
      <c r="O4" s="36">
        <f>L4-M4</f>
        <v>-2633184.7699999996</v>
      </c>
      <c r="P4" s="37">
        <f>L4-N4</f>
        <v>1044066.5799999982</v>
      </c>
    </row>
    <row r="5" spans="1:16" ht="36.75" customHeight="1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8"/>
      <c r="K5" s="16" t="s">
        <v>8</v>
      </c>
      <c r="L5" s="17">
        <v>6000</v>
      </c>
      <c r="M5" s="17">
        <v>467800</v>
      </c>
      <c r="N5" s="17">
        <v>29405</v>
      </c>
      <c r="O5" s="36">
        <f aca="true" t="shared" si="0" ref="O5:O21">L5-M5</f>
        <v>-461800</v>
      </c>
      <c r="P5" s="37">
        <f aca="true" t="shared" si="1" ref="P5:P21">L5-N5</f>
        <v>-23405</v>
      </c>
    </row>
    <row r="6" spans="1:16" ht="27" customHeight="1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6"/>
      <c r="K6" s="16">
        <v>2700000000</v>
      </c>
      <c r="L6" s="17">
        <v>0</v>
      </c>
      <c r="M6" s="17">
        <v>634529</v>
      </c>
      <c r="N6" s="17">
        <v>251800</v>
      </c>
      <c r="O6" s="36">
        <f t="shared" si="0"/>
        <v>-634529</v>
      </c>
      <c r="P6" s="37">
        <f t="shared" si="1"/>
        <v>-251800</v>
      </c>
    </row>
    <row r="7" spans="1:16" ht="26.25" customHeight="1">
      <c r="A7" s="27" t="s">
        <v>9</v>
      </c>
      <c r="B7" s="27"/>
      <c r="C7" s="27"/>
      <c r="D7" s="27"/>
      <c r="E7" s="27"/>
      <c r="F7" s="27"/>
      <c r="G7" s="27"/>
      <c r="H7" s="27"/>
      <c r="I7" s="27"/>
      <c r="J7" s="28"/>
      <c r="K7" s="16" t="s">
        <v>10</v>
      </c>
      <c r="L7" s="17">
        <v>74052920</v>
      </c>
      <c r="M7" s="17">
        <f>43382025.21+590964.61+28096942.18+3035000</f>
        <v>75104932</v>
      </c>
      <c r="N7" s="17">
        <f>38065477.38+28469725.54+2990077.83</f>
        <v>69525280.75</v>
      </c>
      <c r="O7" s="36">
        <f t="shared" si="0"/>
        <v>-1052012</v>
      </c>
      <c r="P7" s="37">
        <f t="shared" si="1"/>
        <v>4527639.25</v>
      </c>
    </row>
    <row r="8" spans="1:16" ht="25.5" customHeight="1">
      <c r="A8" s="27" t="s">
        <v>11</v>
      </c>
      <c r="B8" s="27"/>
      <c r="C8" s="27"/>
      <c r="D8" s="27"/>
      <c r="E8" s="27"/>
      <c r="F8" s="27"/>
      <c r="G8" s="27"/>
      <c r="H8" s="27"/>
      <c r="I8" s="27"/>
      <c r="J8" s="28"/>
      <c r="K8" s="16" t="s">
        <v>12</v>
      </c>
      <c r="L8" s="17">
        <v>1852700</v>
      </c>
      <c r="M8" s="17">
        <v>2902450</v>
      </c>
      <c r="N8" s="17">
        <v>2706173.44</v>
      </c>
      <c r="O8" s="36">
        <f t="shared" si="0"/>
        <v>-1049750</v>
      </c>
      <c r="P8" s="37">
        <f t="shared" si="1"/>
        <v>-853473.44</v>
      </c>
    </row>
    <row r="9" spans="1:16" ht="38.25" customHeight="1">
      <c r="A9" s="27" t="s">
        <v>13</v>
      </c>
      <c r="B9" s="27"/>
      <c r="C9" s="27"/>
      <c r="D9" s="27"/>
      <c r="E9" s="27"/>
      <c r="F9" s="27"/>
      <c r="G9" s="27"/>
      <c r="H9" s="27"/>
      <c r="I9" s="27"/>
      <c r="J9" s="28"/>
      <c r="K9" s="16" t="s">
        <v>14</v>
      </c>
      <c r="L9" s="17">
        <v>7708700</v>
      </c>
      <c r="M9" s="17">
        <v>7318800</v>
      </c>
      <c r="N9" s="17">
        <v>6566173.3</v>
      </c>
      <c r="O9" s="36">
        <f t="shared" si="0"/>
        <v>389900</v>
      </c>
      <c r="P9" s="37">
        <f t="shared" si="1"/>
        <v>1142526.7000000002</v>
      </c>
    </row>
    <row r="10" spans="1:16" ht="24.75" customHeigh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8"/>
      <c r="K10" s="16" t="s">
        <v>16</v>
      </c>
      <c r="L10" s="17">
        <v>20525900</v>
      </c>
      <c r="M10" s="17">
        <v>18677199</v>
      </c>
      <c r="N10" s="17">
        <v>13772298.5</v>
      </c>
      <c r="O10" s="36">
        <f t="shared" si="0"/>
        <v>1848701</v>
      </c>
      <c r="P10" s="37">
        <f t="shared" si="1"/>
        <v>6753601.5</v>
      </c>
    </row>
    <row r="11" spans="1:16" ht="24" customHeight="1">
      <c r="A11" s="27" t="s">
        <v>17</v>
      </c>
      <c r="B11" s="27"/>
      <c r="C11" s="27"/>
      <c r="D11" s="27"/>
      <c r="E11" s="27"/>
      <c r="F11" s="27"/>
      <c r="G11" s="27"/>
      <c r="H11" s="27"/>
      <c r="I11" s="27"/>
      <c r="J11" s="28"/>
      <c r="K11" s="16" t="s">
        <v>18</v>
      </c>
      <c r="L11" s="17">
        <v>5318000</v>
      </c>
      <c r="M11" s="17">
        <v>5569900</v>
      </c>
      <c r="N11" s="17">
        <v>3758059.01</v>
      </c>
      <c r="O11" s="36">
        <f t="shared" si="0"/>
        <v>-251900</v>
      </c>
      <c r="P11" s="37">
        <f t="shared" si="1"/>
        <v>1559940.9900000002</v>
      </c>
    </row>
    <row r="12" spans="1:16" ht="35.25" customHeight="1">
      <c r="A12" s="27" t="s">
        <v>19</v>
      </c>
      <c r="B12" s="27"/>
      <c r="C12" s="27"/>
      <c r="D12" s="27"/>
      <c r="E12" s="27"/>
      <c r="F12" s="27"/>
      <c r="G12" s="27"/>
      <c r="H12" s="27"/>
      <c r="I12" s="27"/>
      <c r="J12" s="28"/>
      <c r="K12" s="16" t="s">
        <v>20</v>
      </c>
      <c r="L12" s="17">
        <v>11602410</v>
      </c>
      <c r="M12" s="17">
        <f>20148324.97</f>
        <v>20148324.97</v>
      </c>
      <c r="N12" s="17">
        <v>12322702.84</v>
      </c>
      <c r="O12" s="36">
        <f t="shared" si="0"/>
        <v>-8545914.969999999</v>
      </c>
      <c r="P12" s="37">
        <f t="shared" si="1"/>
        <v>-720292.8399999999</v>
      </c>
    </row>
    <row r="13" spans="1:16" ht="15.75" customHeight="1">
      <c r="A13" s="27" t="s">
        <v>21</v>
      </c>
      <c r="B13" s="27"/>
      <c r="C13" s="27"/>
      <c r="D13" s="27"/>
      <c r="E13" s="27"/>
      <c r="F13" s="27"/>
      <c r="G13" s="27"/>
      <c r="H13" s="27"/>
      <c r="I13" s="27"/>
      <c r="J13" s="28"/>
      <c r="K13" s="16" t="s">
        <v>22</v>
      </c>
      <c r="L13" s="17">
        <v>7996900</v>
      </c>
      <c r="M13" s="17">
        <v>7559304</v>
      </c>
      <c r="N13" s="17">
        <v>6821355</v>
      </c>
      <c r="O13" s="36">
        <f t="shared" si="0"/>
        <v>437596</v>
      </c>
      <c r="P13" s="37">
        <f t="shared" si="1"/>
        <v>1175545</v>
      </c>
    </row>
    <row r="14" spans="1:16" ht="26.25" customHeight="1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8"/>
      <c r="K14" s="16" t="s">
        <v>24</v>
      </c>
      <c r="L14" s="17">
        <v>5106800</v>
      </c>
      <c r="M14" s="17">
        <v>6972600</v>
      </c>
      <c r="N14" s="17">
        <v>6467900</v>
      </c>
      <c r="O14" s="36">
        <f t="shared" si="0"/>
        <v>-1865800</v>
      </c>
      <c r="P14" s="37">
        <f t="shared" si="1"/>
        <v>-1361100</v>
      </c>
    </row>
    <row r="15" spans="1:16" ht="24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8"/>
      <c r="K15" s="16" t="s">
        <v>26</v>
      </c>
      <c r="L15" s="17">
        <v>716697500</v>
      </c>
      <c r="M15" s="17">
        <f>735737380.85+7215500</f>
        <v>742952880.85</v>
      </c>
      <c r="N15" s="17">
        <f>659034828.13+4057000</f>
        <v>663091828.13</v>
      </c>
      <c r="O15" s="36">
        <f t="shared" si="0"/>
        <v>-26255380.850000024</v>
      </c>
      <c r="P15" s="37">
        <f t="shared" si="1"/>
        <v>53605671.870000005</v>
      </c>
    </row>
    <row r="16" spans="1:16" ht="26.25" customHeight="1">
      <c r="A16" s="27" t="s">
        <v>27</v>
      </c>
      <c r="B16" s="27"/>
      <c r="C16" s="27"/>
      <c r="D16" s="27"/>
      <c r="E16" s="27"/>
      <c r="F16" s="27"/>
      <c r="G16" s="27"/>
      <c r="H16" s="27"/>
      <c r="I16" s="27"/>
      <c r="J16" s="28"/>
      <c r="K16" s="16" t="s">
        <v>28</v>
      </c>
      <c r="L16" s="17">
        <v>93516100</v>
      </c>
      <c r="M16" s="17">
        <f>101204120.37+1566000</f>
        <v>102770120.37</v>
      </c>
      <c r="N16" s="17">
        <f>82750081.62+300000</f>
        <v>83050081.62</v>
      </c>
      <c r="O16" s="36">
        <f t="shared" si="0"/>
        <v>-9254020.370000005</v>
      </c>
      <c r="P16" s="37">
        <f t="shared" si="1"/>
        <v>10466018.379999995</v>
      </c>
    </row>
    <row r="17" spans="1:16" ht="23.25" customHeight="1">
      <c r="A17" s="27" t="s">
        <v>29</v>
      </c>
      <c r="B17" s="27"/>
      <c r="C17" s="27"/>
      <c r="D17" s="27"/>
      <c r="E17" s="27"/>
      <c r="F17" s="27"/>
      <c r="G17" s="27"/>
      <c r="H17" s="27"/>
      <c r="I17" s="27"/>
      <c r="J17" s="28"/>
      <c r="K17" s="16" t="s">
        <v>30</v>
      </c>
      <c r="L17" s="17">
        <f>175027020+3000000</f>
        <v>178027020</v>
      </c>
      <c r="M17" s="17">
        <f>57248822+90458743.82+23229338.93+99120490.31+13608386.09+68754874.16</f>
        <v>352420655.30999994</v>
      </c>
      <c r="N17" s="17">
        <f>2649294.52+47776153.04+22584044.87+27555223.17+182938+18775131.86</f>
        <v>119522785.46000001</v>
      </c>
      <c r="O17" s="36">
        <f t="shared" si="0"/>
        <v>-174393635.30999994</v>
      </c>
      <c r="P17" s="37">
        <f t="shared" si="1"/>
        <v>58504234.53999999</v>
      </c>
    </row>
    <row r="18" spans="1:16" ht="36" customHeight="1">
      <c r="A18" s="27" t="s">
        <v>31</v>
      </c>
      <c r="B18" s="27"/>
      <c r="C18" s="27"/>
      <c r="D18" s="27"/>
      <c r="E18" s="27"/>
      <c r="F18" s="27"/>
      <c r="G18" s="27"/>
      <c r="H18" s="27"/>
      <c r="I18" s="27"/>
      <c r="J18" s="28"/>
      <c r="K18" s="16" t="s">
        <v>32</v>
      </c>
      <c r="L18" s="17">
        <v>3497800</v>
      </c>
      <c r="M18" s="17">
        <v>0</v>
      </c>
      <c r="N18" s="17">
        <v>0</v>
      </c>
      <c r="O18" s="36">
        <f t="shared" si="0"/>
        <v>3497800</v>
      </c>
      <c r="P18" s="37">
        <f t="shared" si="1"/>
        <v>3497800</v>
      </c>
    </row>
    <row r="19" spans="1:16" ht="12.75" customHeight="1">
      <c r="A19" s="27" t="s">
        <v>0</v>
      </c>
      <c r="B19" s="27"/>
      <c r="C19" s="27"/>
      <c r="D19" s="27"/>
      <c r="E19" s="27"/>
      <c r="F19" s="27"/>
      <c r="G19" s="27"/>
      <c r="H19" s="27"/>
      <c r="I19" s="27"/>
      <c r="J19" s="28"/>
      <c r="K19" s="16" t="s">
        <v>1</v>
      </c>
      <c r="L19" s="17">
        <v>7075700</v>
      </c>
      <c r="M19" s="17">
        <f>12842591.17</f>
        <v>12842591.17</v>
      </c>
      <c r="N19" s="18">
        <v>17612126.32</v>
      </c>
      <c r="O19" s="36">
        <f t="shared" si="0"/>
        <v>-5766891.17</v>
      </c>
      <c r="P19" s="37">
        <f t="shared" si="1"/>
        <v>-10536426.32</v>
      </c>
    </row>
    <row r="20" spans="1:16" ht="409.5" customHeight="1" hidden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 t="s">
        <v>2</v>
      </c>
      <c r="L20" s="21">
        <v>1151031500</v>
      </c>
      <c r="M20" s="21"/>
      <c r="N20" s="15"/>
      <c r="O20" s="36">
        <f t="shared" si="0"/>
        <v>1151031500</v>
      </c>
      <c r="P20" s="37">
        <f t="shared" si="1"/>
        <v>1151031500</v>
      </c>
    </row>
    <row r="21" spans="1:16" ht="12.75" customHeight="1" thickBot="1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34"/>
      <c r="K21" s="34"/>
      <c r="L21" s="35">
        <f>1151031500+3000000</f>
        <v>1154031500</v>
      </c>
      <c r="M21" s="35">
        <f>SUM(M4:M19)</f>
        <v>1380022321.44</v>
      </c>
      <c r="N21" s="35">
        <f>SUM(N4:N19)</f>
        <v>1025500952.7900001</v>
      </c>
      <c r="O21" s="38">
        <f t="shared" si="0"/>
        <v>-225990821.44000006</v>
      </c>
      <c r="P21" s="39">
        <f t="shared" si="1"/>
        <v>128530547.20999992</v>
      </c>
    </row>
    <row r="22" spans="1:15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</row>
    <row r="23" spans="1:15" ht="2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sheetProtection/>
  <mergeCells count="18">
    <mergeCell ref="A7:J7"/>
    <mergeCell ref="A8:J8"/>
    <mergeCell ref="A9:J9"/>
    <mergeCell ref="A10:J10"/>
    <mergeCell ref="A3:J3"/>
    <mergeCell ref="C1:N1"/>
    <mergeCell ref="A4:J4"/>
    <mergeCell ref="A5:J5"/>
    <mergeCell ref="A6:J6"/>
    <mergeCell ref="A19:J19"/>
    <mergeCell ref="A15:J15"/>
    <mergeCell ref="A16:J16"/>
    <mergeCell ref="A17:J17"/>
    <mergeCell ref="A18:J18"/>
    <mergeCell ref="A11:J11"/>
    <mergeCell ref="A12:J12"/>
    <mergeCell ref="A13:J13"/>
    <mergeCell ref="A14:J1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Dorofeeva</dc:creator>
  <cp:keywords/>
  <dc:description/>
  <cp:lastModifiedBy>PC</cp:lastModifiedBy>
  <cp:lastPrinted>2019-12-04T06:10:56Z</cp:lastPrinted>
  <dcterms:created xsi:type="dcterms:W3CDTF">2019-11-14T14:26:58Z</dcterms:created>
  <dcterms:modified xsi:type="dcterms:W3CDTF">2019-12-04T06:11:00Z</dcterms:modified>
  <cp:category/>
  <cp:version/>
  <cp:contentType/>
  <cp:contentStatus/>
</cp:coreProperties>
</file>