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СРБ на год (КЦСР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<sst xmlns="http://schemas.openxmlformats.org/spreadsheetml/2006/main" count="42" uniqueCount="42">
  <si>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Муниципальная программа "Развитие сельского хозяйства и регулирование рынков сельскохозяйственной продукции, сырья и продовольствия Гайского городского округа</t>
  </si>
  <si>
    <t>4100000000</t>
  </si>
  <si>
    <t>Непрограммные расходы</t>
  </si>
  <si>
    <t>7500000000</t>
  </si>
  <si>
    <t>Наименование показателя</t>
  </si>
  <si>
    <t>ЦСР</t>
  </si>
  <si>
    <t>Муниципальная программа "Развитие физической культуры и массового спорта на территории Гайского городского округа"</t>
  </si>
  <si>
    <t>2500000000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</si>
  <si>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</si>
  <si>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t>2600000000</t>
  </si>
  <si>
    <t>Муниципальная программа "Комплексное развитие муниципального управления Гайского городского округа"</t>
  </si>
  <si>
    <t>2800000000</t>
  </si>
  <si>
    <t>Муниципальная программа "Безопасность населения Гайского городского округа"</t>
  </si>
  <si>
    <t>2900000000</t>
  </si>
  <si>
    <t>Муниципальная программа "Развитие системы градорегулирования муниципального образования Гайский городской округ Оренбургской области"</t>
  </si>
  <si>
    <t>3000000000</t>
  </si>
  <si>
    <t>Муниципальная программа "Управление муниципальными финансами Гайского городского округа"</t>
  </si>
  <si>
    <t>3100000000</t>
  </si>
  <si>
    <t>Муниципальная программа "Экономическое развитие Гайского городского округа"</t>
  </si>
  <si>
    <t>3200000000</t>
  </si>
  <si>
    <t>Муниципальная программа "Управление муниципальным имуществом и земельными ресурсами на территории муниципального образования Гайский городской округ Оренбургской области"</t>
  </si>
  <si>
    <t>3300000000</t>
  </si>
  <si>
    <t>Муниципальная программа "Молодежь Гайского городского округа"</t>
  </si>
  <si>
    <t>3400000000</t>
  </si>
  <si>
    <t>Муниципальная программа "Молодая семья в Гайском городском округе"</t>
  </si>
  <si>
    <t>3500000000</t>
  </si>
  <si>
    <t>Муниципальная программа "Развитие образования Гайского городского округа Оренбургской области"</t>
  </si>
  <si>
    <t>3700000000</t>
  </si>
  <si>
    <t>Муниципальная программа "Развитие культуры Гайского городского округа Оренбургской области"</t>
  </si>
  <si>
    <t>3800000000</t>
  </si>
  <si>
    <t>Муниципальная программа "Создание комфортных условий проживания на территории Гайского городского округа"</t>
  </si>
  <si>
    <t>4000000000</t>
  </si>
  <si>
    <t>Сведения об исполнении бюджета за 1 квартал 2020 года по расходам в разрезе муниципальных программ в сравнении с запланированными годовыми значениями и с фактическими значениями соответствующего периода 2019 года</t>
  </si>
  <si>
    <t>План на                        1 квартал 2019 года</t>
  </si>
  <si>
    <t>Отклонение            (гр.4-гр.3)</t>
  </si>
  <si>
    <t>Исполнено             за 1 квартал 2020 года</t>
  </si>
  <si>
    <t>Исполнено             за 1 квартал 2019 года</t>
  </si>
  <si>
    <t>Отклонение            (гр.7-гр.6)</t>
  </si>
  <si>
    <t>План на                        1 квартал                  2020 года</t>
  </si>
  <si>
    <t>(в рублях)</t>
  </si>
  <si>
    <t>Всего</t>
  </si>
  <si>
    <t>Муниципальная программа "Доступная среда МО Гайский городской округ Оренбургской области на 2017-2021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</si>
</sst>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000000000"/>
    <numFmt numFmtId="179" formatCode="00"/>
    <numFmt numFmtId="180" formatCode="000"/>
    <numFmt numFmtId="181" formatCode="#,##0.00;[Red]\-#,##0.00;0.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&quot;###,##0.00"/>
    <numFmt numFmtId="185" formatCode="#,##0.00_ ;[Red]\-#,##0.00\ 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55" applyFont="1" applyFill="1">
      <alignment/>
      <protection/>
    </xf>
    <xf numFmtId="0" fontId="1" fillId="33" borderId="0" xfId="55" applyFont="1" applyFill="1" applyAlignment="1">
      <alignment horizontal="center" wrapText="1"/>
      <protection/>
    </xf>
    <xf numFmtId="0" fontId="2" fillId="33" borderId="0" xfId="55" applyNumberFormat="1" applyFont="1" applyFill="1" applyAlignment="1" applyProtection="1">
      <alignment/>
      <protection hidden="1"/>
    </xf>
    <xf numFmtId="0" fontId="1" fillId="33" borderId="0" xfId="55" applyFont="1" applyFill="1" applyProtection="1">
      <alignment/>
      <protection hidden="1"/>
    </xf>
    <xf numFmtId="0" fontId="7" fillId="33" borderId="0" xfId="53" applyFont="1" applyFill="1" applyBorder="1" applyAlignment="1">
      <alignment horizontal="right"/>
      <protection/>
    </xf>
    <xf numFmtId="0" fontId="8" fillId="33" borderId="10" xfId="55" applyNumberFormat="1" applyFont="1" applyFill="1" applyBorder="1" applyAlignment="1" applyProtection="1">
      <alignment horizontal="center" vertical="center"/>
      <protection hidden="1"/>
    </xf>
    <xf numFmtId="0" fontId="8" fillId="33" borderId="11" xfId="55" applyNumberFormat="1" applyFont="1" applyFill="1" applyBorder="1" applyAlignment="1" applyProtection="1">
      <alignment horizontal="center" vertical="center"/>
      <protection hidden="1"/>
    </xf>
    <xf numFmtId="0" fontId="8" fillId="33" borderId="11" xfId="55" applyNumberFormat="1" applyFont="1" applyFill="1" applyBorder="1" applyAlignment="1" applyProtection="1">
      <alignment horizontal="center" vertical="center"/>
      <protection hidden="1"/>
    </xf>
    <xf numFmtId="184" fontId="6" fillId="33" borderId="11" xfId="54" applyNumberFormat="1" applyFont="1" applyFill="1" applyBorder="1" applyAlignment="1">
      <alignment horizontal="center" vertical="center" wrapText="1"/>
      <protection/>
    </xf>
    <xf numFmtId="184" fontId="6" fillId="33" borderId="12" xfId="54" applyNumberFormat="1" applyFont="1" applyFill="1" applyBorder="1" applyAlignment="1">
      <alignment horizontal="center" vertical="center" wrapText="1"/>
      <protection/>
    </xf>
    <xf numFmtId="0" fontId="2" fillId="33" borderId="13" xfId="55" applyNumberFormat="1" applyFont="1" applyFill="1" applyBorder="1" applyAlignment="1" applyProtection="1">
      <alignment horizontal="center" vertical="center"/>
      <protection hidden="1"/>
    </xf>
    <xf numFmtId="0" fontId="2" fillId="33" borderId="14" xfId="55" applyNumberFormat="1" applyFont="1" applyFill="1" applyBorder="1" applyAlignment="1" applyProtection="1">
      <alignment horizontal="center" vertical="center"/>
      <protection hidden="1"/>
    </xf>
    <xf numFmtId="0" fontId="2" fillId="33" borderId="15" xfId="55" applyNumberFormat="1" applyFont="1" applyFill="1" applyBorder="1" applyAlignment="1" applyProtection="1">
      <alignment horizontal="center" vertical="center"/>
      <protection hidden="1"/>
    </xf>
    <xf numFmtId="0" fontId="2" fillId="33" borderId="16" xfId="55" applyNumberFormat="1" applyFont="1" applyFill="1" applyBorder="1" applyAlignment="1" applyProtection="1">
      <alignment horizontal="center" vertical="center"/>
      <protection hidden="1"/>
    </xf>
    <xf numFmtId="3" fontId="5" fillId="33" borderId="16" xfId="54" applyNumberFormat="1" applyFont="1" applyFill="1" applyBorder="1" applyAlignment="1">
      <alignment horizontal="center" vertical="center" wrapText="1"/>
      <protection/>
    </xf>
    <xf numFmtId="3" fontId="5" fillId="33" borderId="17" xfId="54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 applyProtection="1">
      <alignment/>
      <protection hidden="1"/>
    </xf>
    <xf numFmtId="178" fontId="2" fillId="33" borderId="18" xfId="55" applyNumberFormat="1" applyFont="1" applyFill="1" applyBorder="1" applyAlignment="1" applyProtection="1">
      <alignment wrapText="1"/>
      <protection hidden="1"/>
    </xf>
    <xf numFmtId="178" fontId="2" fillId="33" borderId="19" xfId="55" applyNumberFormat="1" applyFont="1" applyFill="1" applyBorder="1" applyAlignment="1" applyProtection="1">
      <alignment wrapText="1"/>
      <protection hidden="1"/>
    </xf>
    <xf numFmtId="178" fontId="2" fillId="33" borderId="19" xfId="55" applyNumberFormat="1" applyFont="1" applyFill="1" applyBorder="1" applyAlignment="1" applyProtection="1">
      <alignment/>
      <protection hidden="1"/>
    </xf>
    <xf numFmtId="181" fontId="2" fillId="33" borderId="19" xfId="55" applyNumberFormat="1" applyFont="1" applyFill="1" applyBorder="1" applyAlignment="1" applyProtection="1">
      <alignment/>
      <protection hidden="1"/>
    </xf>
    <xf numFmtId="178" fontId="2" fillId="33" borderId="13" xfId="55" applyNumberFormat="1" applyFont="1" applyFill="1" applyBorder="1" applyAlignment="1" applyProtection="1">
      <alignment wrapText="1"/>
      <protection hidden="1"/>
    </xf>
    <xf numFmtId="178" fontId="2" fillId="33" borderId="14" xfId="55" applyNumberFormat="1" applyFont="1" applyFill="1" applyBorder="1" applyAlignment="1" applyProtection="1">
      <alignment wrapText="1"/>
      <protection hidden="1"/>
    </xf>
    <xf numFmtId="178" fontId="2" fillId="33" borderId="15" xfId="55" applyNumberFormat="1" applyFont="1" applyFill="1" applyBorder="1" applyAlignment="1" applyProtection="1">
      <alignment wrapText="1"/>
      <protection hidden="1"/>
    </xf>
    <xf numFmtId="185" fontId="1" fillId="33" borderId="0" xfId="55" applyNumberFormat="1" applyFont="1" applyFill="1">
      <alignment/>
      <protection/>
    </xf>
    <xf numFmtId="178" fontId="2" fillId="33" borderId="19" xfId="55" applyNumberFormat="1" applyFont="1" applyFill="1" applyBorder="1" applyAlignment="1" applyProtection="1">
      <alignment horizontal="left"/>
      <protection hidden="1"/>
    </xf>
    <xf numFmtId="0" fontId="1" fillId="33" borderId="20" xfId="55" applyNumberFormat="1" applyFont="1" applyFill="1" applyBorder="1" applyAlignment="1" applyProtection="1">
      <alignment/>
      <protection hidden="1"/>
    </xf>
    <xf numFmtId="0" fontId="1" fillId="33" borderId="21" xfId="55" applyNumberFormat="1" applyFont="1" applyFill="1" applyBorder="1" applyAlignment="1" applyProtection="1">
      <alignment/>
      <protection hidden="1"/>
    </xf>
    <xf numFmtId="0" fontId="26" fillId="33" borderId="21" xfId="55" applyNumberFormat="1" applyFont="1" applyFill="1" applyBorder="1" applyAlignment="1" applyProtection="1">
      <alignment/>
      <protection hidden="1"/>
    </xf>
    <xf numFmtId="181" fontId="8" fillId="33" borderId="16" xfId="55" applyNumberFormat="1" applyFont="1" applyFill="1" applyBorder="1" applyAlignment="1" applyProtection="1">
      <alignment/>
      <protection hidden="1"/>
    </xf>
    <xf numFmtId="181" fontId="2" fillId="33" borderId="16" xfId="55" applyNumberFormat="1" applyFont="1" applyFill="1" applyBorder="1" applyAlignment="1" applyProtection="1">
      <alignment/>
      <protection hidden="1"/>
    </xf>
    <xf numFmtId="181" fontId="2" fillId="33" borderId="22" xfId="55" applyNumberFormat="1" applyFont="1" applyFill="1" applyBorder="1" applyAlignment="1" applyProtection="1">
      <alignment/>
      <protection hidden="1"/>
    </xf>
    <xf numFmtId="178" fontId="2" fillId="33" borderId="23" xfId="55" applyNumberFormat="1" applyFont="1" applyFill="1" applyBorder="1" applyAlignment="1" applyProtection="1">
      <alignment wrapText="1"/>
      <protection hidden="1"/>
    </xf>
    <xf numFmtId="178" fontId="2" fillId="33" borderId="24" xfId="55" applyNumberFormat="1" applyFont="1" applyFill="1" applyBorder="1" applyAlignment="1" applyProtection="1">
      <alignment wrapText="1"/>
      <protection hidden="1"/>
    </xf>
    <xf numFmtId="178" fontId="2" fillId="33" borderId="24" xfId="55" applyNumberFormat="1" applyFont="1" applyFill="1" applyBorder="1" applyAlignment="1" applyProtection="1">
      <alignment/>
      <protection hidden="1"/>
    </xf>
    <xf numFmtId="181" fontId="2" fillId="33" borderId="24" xfId="55" applyNumberFormat="1" applyFont="1" applyFill="1" applyBorder="1" applyAlignment="1" applyProtection="1">
      <alignment/>
      <protection hidden="1"/>
    </xf>
    <xf numFmtId="181" fontId="2" fillId="33" borderId="25" xfId="55" applyNumberFormat="1" applyFont="1" applyFill="1" applyBorder="1" applyAlignment="1" applyProtection="1">
      <alignment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tabSelected="1" zoomScalePageLayoutView="0" workbookViewId="0" topLeftCell="A3">
      <selection activeCell="S9" sqref="S9"/>
    </sheetView>
  </sheetViews>
  <sheetFormatPr defaultColWidth="9.00390625" defaultRowHeight="12.75"/>
  <cols>
    <col min="1" max="1" width="1.37890625" style="1" customWidth="1"/>
    <col min="2" max="8" width="0.6171875" style="1" customWidth="1"/>
    <col min="9" max="10" width="0" style="1" hidden="1" customWidth="1"/>
    <col min="11" max="11" width="41.125" style="1" customWidth="1"/>
    <col min="12" max="12" width="10.125" style="1" customWidth="1"/>
    <col min="13" max="13" width="14.875" style="1" customWidth="1"/>
    <col min="14" max="14" width="14.125" style="1" customWidth="1"/>
    <col min="15" max="15" width="14.25390625" style="1" customWidth="1"/>
    <col min="16" max="16" width="14.00390625" style="1" customWidth="1"/>
    <col min="17" max="17" width="13.125" style="1" customWidth="1"/>
    <col min="18" max="18" width="12.00390625" style="1" customWidth="1"/>
    <col min="19" max="19" width="9.125" style="1" customWidth="1"/>
    <col min="20" max="20" width="10.875" style="1" bestFit="1" customWidth="1"/>
    <col min="21" max="21" width="20.375" style="1" customWidth="1"/>
    <col min="22" max="16384" width="9.125" style="1" customWidth="1"/>
  </cols>
  <sheetData>
    <row r="1" spans="3:18" ht="22.5" customHeight="1">
      <c r="C1" s="2" t="s">
        <v>32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8" ht="29.2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1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R3" s="5" t="s">
        <v>39</v>
      </c>
    </row>
    <row r="4" spans="1:18" ht="47.25" customHeight="1">
      <c r="A4" s="3"/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8" t="s">
        <v>5</v>
      </c>
      <c r="M4" s="9" t="s">
        <v>38</v>
      </c>
      <c r="N4" s="9" t="s">
        <v>33</v>
      </c>
      <c r="O4" s="9" t="s">
        <v>34</v>
      </c>
      <c r="P4" s="9" t="s">
        <v>35</v>
      </c>
      <c r="Q4" s="9" t="s">
        <v>36</v>
      </c>
      <c r="R4" s="10" t="s">
        <v>37</v>
      </c>
    </row>
    <row r="5" spans="1:18" ht="12.75">
      <c r="A5" s="3"/>
      <c r="B5" s="11">
        <v>1</v>
      </c>
      <c r="C5" s="12"/>
      <c r="D5" s="12"/>
      <c r="E5" s="12"/>
      <c r="F5" s="12"/>
      <c r="G5" s="12"/>
      <c r="H5" s="12"/>
      <c r="I5" s="12"/>
      <c r="J5" s="12"/>
      <c r="K5" s="13"/>
      <c r="L5" s="14">
        <v>2</v>
      </c>
      <c r="M5" s="15">
        <v>3</v>
      </c>
      <c r="N5" s="15">
        <v>4</v>
      </c>
      <c r="O5" s="15">
        <v>5</v>
      </c>
      <c r="P5" s="15">
        <v>6</v>
      </c>
      <c r="Q5" s="15">
        <v>7</v>
      </c>
      <c r="R5" s="16">
        <v>8</v>
      </c>
    </row>
    <row r="6" spans="1:18" ht="24.75" customHeight="1">
      <c r="A6" s="3"/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26">
        <v>2100000000</v>
      </c>
      <c r="M6" s="21">
        <v>0</v>
      </c>
      <c r="N6" s="21">
        <v>634529</v>
      </c>
      <c r="O6" s="21">
        <f>N6-M6</f>
        <v>634529</v>
      </c>
      <c r="P6" s="21">
        <v>0</v>
      </c>
      <c r="Q6" s="21">
        <v>0</v>
      </c>
      <c r="R6" s="32">
        <f>Q6-P6</f>
        <v>0</v>
      </c>
    </row>
    <row r="7" spans="1:18" ht="32.25" customHeight="1">
      <c r="A7" s="17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20" t="s">
        <v>7</v>
      </c>
      <c r="M7" s="21">
        <v>42578440</v>
      </c>
      <c r="N7" s="21">
        <v>22661675.69</v>
      </c>
      <c r="O7" s="21">
        <f aca="true" t="shared" si="0" ref="O7:O22">N7-M7</f>
        <v>-19916764.31</v>
      </c>
      <c r="P7" s="21">
        <v>8420783.45</v>
      </c>
      <c r="Q7" s="21">
        <v>5598325.83</v>
      </c>
      <c r="R7" s="32">
        <f aca="true" t="shared" si="1" ref="R7:R22">Q7-P7</f>
        <v>-2822457.619999999</v>
      </c>
    </row>
    <row r="8" spans="1:18" ht="45.75" customHeight="1">
      <c r="A8" s="17"/>
      <c r="B8" s="18" t="s">
        <v>8</v>
      </c>
      <c r="C8" s="19"/>
      <c r="D8" s="19"/>
      <c r="E8" s="19"/>
      <c r="F8" s="19"/>
      <c r="G8" s="19"/>
      <c r="H8" s="19"/>
      <c r="I8" s="19"/>
      <c r="J8" s="19"/>
      <c r="K8" s="19"/>
      <c r="L8" s="20" t="s">
        <v>9</v>
      </c>
      <c r="M8" s="21">
        <v>6000</v>
      </c>
      <c r="N8" s="21">
        <v>462800</v>
      </c>
      <c r="O8" s="21">
        <f t="shared" si="0"/>
        <v>456800</v>
      </c>
      <c r="P8" s="21">
        <v>0</v>
      </c>
      <c r="Q8" s="21">
        <v>0</v>
      </c>
      <c r="R8" s="32">
        <f t="shared" si="1"/>
        <v>0</v>
      </c>
    </row>
    <row r="9" spans="1:18" ht="24" customHeight="1">
      <c r="A9" s="17"/>
      <c r="B9" s="18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20" t="s">
        <v>11</v>
      </c>
      <c r="M9" s="21">
        <v>78860061</v>
      </c>
      <c r="N9" s="21">
        <f>46153630.42-8165700+666902+2003900+23492965.01+300000+70000+708173.53+61000+1985800+136500-134300</f>
        <v>67278870.96000001</v>
      </c>
      <c r="O9" s="21">
        <f t="shared" si="0"/>
        <v>-11581190.039999992</v>
      </c>
      <c r="P9" s="21">
        <v>16191116.88</v>
      </c>
      <c r="Q9" s="21">
        <f>9410057.68-1800000+9960+466164.25+5837459.74+6347+568255.03+395747.71</f>
        <v>14893991.41</v>
      </c>
      <c r="R9" s="32">
        <f t="shared" si="1"/>
        <v>-1297125.4700000007</v>
      </c>
    </row>
    <row r="10" spans="1:18" ht="21.75" customHeight="1">
      <c r="A10" s="17"/>
      <c r="B10" s="18" t="s">
        <v>12</v>
      </c>
      <c r="C10" s="19"/>
      <c r="D10" s="19"/>
      <c r="E10" s="19"/>
      <c r="F10" s="19"/>
      <c r="G10" s="19"/>
      <c r="H10" s="19"/>
      <c r="I10" s="19"/>
      <c r="J10" s="19"/>
      <c r="K10" s="19"/>
      <c r="L10" s="20" t="s">
        <v>13</v>
      </c>
      <c r="M10" s="21">
        <v>3441100</v>
      </c>
      <c r="N10" s="21">
        <v>3102450</v>
      </c>
      <c r="O10" s="21">
        <f t="shared" si="0"/>
        <v>-338650</v>
      </c>
      <c r="P10" s="21">
        <v>698088.22</v>
      </c>
      <c r="Q10" s="21">
        <v>704296.19</v>
      </c>
      <c r="R10" s="32">
        <f t="shared" si="1"/>
        <v>6207.969999999972</v>
      </c>
    </row>
    <row r="11" spans="1:18" ht="35.25" customHeight="1">
      <c r="A11" s="17"/>
      <c r="B11" s="18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20" t="s">
        <v>15</v>
      </c>
      <c r="M11" s="21">
        <v>8938700</v>
      </c>
      <c r="N11" s="21">
        <v>7318800</v>
      </c>
      <c r="O11" s="21">
        <f t="shared" si="0"/>
        <v>-1619900</v>
      </c>
      <c r="P11" s="21">
        <v>1295829.67</v>
      </c>
      <c r="Q11" s="21">
        <v>1136750.64</v>
      </c>
      <c r="R11" s="32">
        <f t="shared" si="1"/>
        <v>-159079.03000000003</v>
      </c>
    </row>
    <row r="12" spans="1:18" ht="24" customHeight="1">
      <c r="A12" s="17"/>
      <c r="B12" s="18" t="s">
        <v>16</v>
      </c>
      <c r="C12" s="19"/>
      <c r="D12" s="19"/>
      <c r="E12" s="19"/>
      <c r="F12" s="19"/>
      <c r="G12" s="19"/>
      <c r="H12" s="19"/>
      <c r="I12" s="19"/>
      <c r="J12" s="19"/>
      <c r="K12" s="19"/>
      <c r="L12" s="20" t="s">
        <v>17</v>
      </c>
      <c r="M12" s="21">
        <v>20609900</v>
      </c>
      <c r="N12" s="21">
        <v>15887980</v>
      </c>
      <c r="O12" s="21">
        <f t="shared" si="0"/>
        <v>-4721920</v>
      </c>
      <c r="P12" s="21">
        <v>3860289.99</v>
      </c>
      <c r="Q12" s="21">
        <v>3254992.82</v>
      </c>
      <c r="R12" s="32">
        <f t="shared" si="1"/>
        <v>-605297.1700000004</v>
      </c>
    </row>
    <row r="13" spans="1:18" ht="21.75" customHeight="1">
      <c r="A13" s="17"/>
      <c r="B13" s="18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20" t="s">
        <v>19</v>
      </c>
      <c r="M13" s="21">
        <v>15870895</v>
      </c>
      <c r="N13" s="21">
        <f>5665900+8165700+134300</f>
        <v>13965900</v>
      </c>
      <c r="O13" s="21">
        <f t="shared" si="0"/>
        <v>-1904995</v>
      </c>
      <c r="P13" s="21">
        <v>2869704.1</v>
      </c>
      <c r="Q13" s="21">
        <f>729576.12+1800000</f>
        <v>2529576.12</v>
      </c>
      <c r="R13" s="32">
        <f t="shared" si="1"/>
        <v>-340127.98</v>
      </c>
    </row>
    <row r="14" spans="1:18" ht="48.75" customHeight="1">
      <c r="A14" s="17"/>
      <c r="B14" s="18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20" t="s">
        <v>21</v>
      </c>
      <c r="M14" s="21">
        <v>17182110.34</v>
      </c>
      <c r="N14" s="21">
        <v>16853690</v>
      </c>
      <c r="O14" s="21">
        <f t="shared" si="0"/>
        <v>-328420.33999999985</v>
      </c>
      <c r="P14" s="21">
        <v>2827836.41</v>
      </c>
      <c r="Q14" s="21">
        <v>4720125.63</v>
      </c>
      <c r="R14" s="32">
        <f t="shared" si="1"/>
        <v>1892289.2199999997</v>
      </c>
    </row>
    <row r="15" spans="1:18" ht="21.75" customHeight="1">
      <c r="A15" s="17"/>
      <c r="B15" s="18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20" t="s">
        <v>23</v>
      </c>
      <c r="M15" s="21">
        <v>8157195.58</v>
      </c>
      <c r="N15" s="21">
        <f>7325000+140500</f>
        <v>7465500</v>
      </c>
      <c r="O15" s="21">
        <f t="shared" si="0"/>
        <v>-691695.5800000001</v>
      </c>
      <c r="P15" s="21">
        <v>1912904.93</v>
      </c>
      <c r="Q15" s="21">
        <v>1755429.15</v>
      </c>
      <c r="R15" s="32">
        <f t="shared" si="1"/>
        <v>-157475.78000000003</v>
      </c>
    </row>
    <row r="16" spans="1:18" ht="21.75" customHeight="1">
      <c r="A16" s="17"/>
      <c r="B16" s="22" t="s">
        <v>24</v>
      </c>
      <c r="C16" s="23"/>
      <c r="D16" s="23"/>
      <c r="E16" s="23"/>
      <c r="F16" s="23"/>
      <c r="G16" s="23"/>
      <c r="H16" s="23"/>
      <c r="I16" s="23"/>
      <c r="J16" s="23"/>
      <c r="K16" s="24"/>
      <c r="L16" s="20" t="s">
        <v>25</v>
      </c>
      <c r="M16" s="21">
        <v>6028100</v>
      </c>
      <c r="N16" s="21">
        <v>6834300</v>
      </c>
      <c r="O16" s="21">
        <f t="shared" si="0"/>
        <v>806200</v>
      </c>
      <c r="P16" s="21">
        <v>0</v>
      </c>
      <c r="Q16" s="21">
        <v>0</v>
      </c>
      <c r="R16" s="32">
        <f t="shared" si="1"/>
        <v>0</v>
      </c>
    </row>
    <row r="17" spans="1:21" ht="24.75" customHeight="1">
      <c r="A17" s="17"/>
      <c r="B17" s="18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20" t="s">
        <v>27</v>
      </c>
      <c r="M17" s="21">
        <v>753221843</v>
      </c>
      <c r="N17" s="21">
        <f>720603780.85+163300+7052200+142200+771700</f>
        <v>728733180.85</v>
      </c>
      <c r="O17" s="21">
        <f t="shared" si="0"/>
        <v>-24488662.149999976</v>
      </c>
      <c r="P17" s="21">
        <v>174312253.16</v>
      </c>
      <c r="Q17" s="21">
        <f>174342322.07+162141.56</f>
        <v>174504463.63</v>
      </c>
      <c r="R17" s="32">
        <f t="shared" si="1"/>
        <v>192210.4699999988</v>
      </c>
      <c r="U17" s="25"/>
    </row>
    <row r="18" spans="1:18" ht="24.75" customHeight="1">
      <c r="A18" s="17"/>
      <c r="B18" s="18" t="s">
        <v>28</v>
      </c>
      <c r="C18" s="19"/>
      <c r="D18" s="19"/>
      <c r="E18" s="19"/>
      <c r="F18" s="19"/>
      <c r="G18" s="19"/>
      <c r="H18" s="19"/>
      <c r="I18" s="19"/>
      <c r="J18" s="19"/>
      <c r="K18" s="19"/>
      <c r="L18" s="20" t="s">
        <v>29</v>
      </c>
      <c r="M18" s="21">
        <v>105473448.87</v>
      </c>
      <c r="N18" s="21">
        <f>88402024.96+1423800</f>
        <v>89825824.96</v>
      </c>
      <c r="O18" s="21">
        <f t="shared" si="0"/>
        <v>-15647623.910000011</v>
      </c>
      <c r="P18" s="21">
        <v>23818996.14</v>
      </c>
      <c r="Q18" s="21">
        <v>22219766.4</v>
      </c>
      <c r="R18" s="32">
        <f t="shared" si="1"/>
        <v>-1599229.740000002</v>
      </c>
    </row>
    <row r="19" spans="1:18" ht="24.75" customHeight="1">
      <c r="A19" s="17"/>
      <c r="B19" s="18" t="s">
        <v>30</v>
      </c>
      <c r="C19" s="19"/>
      <c r="D19" s="19"/>
      <c r="E19" s="19"/>
      <c r="F19" s="19"/>
      <c r="G19" s="19"/>
      <c r="H19" s="19"/>
      <c r="I19" s="19"/>
      <c r="J19" s="19"/>
      <c r="K19" s="19"/>
      <c r="L19" s="20" t="s">
        <v>31</v>
      </c>
      <c r="M19" s="21">
        <v>283515951.3</v>
      </c>
      <c r="N19" s="21">
        <f>38323920+35268200+30609614+69094090.31+3742036+65729942.07</f>
        <v>242767802.38</v>
      </c>
      <c r="O19" s="21">
        <f t="shared" si="0"/>
        <v>-40748148.92000002</v>
      </c>
      <c r="P19" s="21">
        <v>17501794.84</v>
      </c>
      <c r="Q19" s="21">
        <f>99661.52+3210000.53+6089277.66+2170323.45</f>
        <v>11569263.16</v>
      </c>
      <c r="R19" s="32">
        <f t="shared" si="1"/>
        <v>-5932531.68</v>
      </c>
    </row>
    <row r="20" spans="1:18" ht="36.75" customHeight="1">
      <c r="A20" s="17"/>
      <c r="B20" s="18" t="s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20" t="s">
        <v>1</v>
      </c>
      <c r="M20" s="21">
        <v>3885600</v>
      </c>
      <c r="N20" s="21">
        <v>0</v>
      </c>
      <c r="O20" s="21">
        <f t="shared" si="0"/>
        <v>-3885600</v>
      </c>
      <c r="P20" s="21">
        <v>871650.62</v>
      </c>
      <c r="Q20" s="21">
        <v>0</v>
      </c>
      <c r="R20" s="32">
        <f t="shared" si="1"/>
        <v>-871650.62</v>
      </c>
    </row>
    <row r="21" spans="1:18" ht="21" customHeight="1" thickBot="1">
      <c r="A21" s="17"/>
      <c r="B21" s="33" t="s">
        <v>2</v>
      </c>
      <c r="C21" s="34"/>
      <c r="D21" s="34"/>
      <c r="E21" s="34"/>
      <c r="F21" s="34"/>
      <c r="G21" s="34"/>
      <c r="H21" s="34"/>
      <c r="I21" s="34"/>
      <c r="J21" s="34"/>
      <c r="K21" s="34"/>
      <c r="L21" s="35" t="s">
        <v>3</v>
      </c>
      <c r="M21" s="36">
        <v>7266174.74</v>
      </c>
      <c r="N21" s="36">
        <f>1410610+996080+1268800+1535500+405000+260000+220833.08</f>
        <v>6096823.08</v>
      </c>
      <c r="O21" s="36">
        <f t="shared" si="0"/>
        <v>-1169351.6600000001</v>
      </c>
      <c r="P21" s="36">
        <v>1612563.21</v>
      </c>
      <c r="Q21" s="36">
        <f>280769.98+221341.01+371145.6+350028.03+111266.54</f>
        <v>1334551.1600000001</v>
      </c>
      <c r="R21" s="37">
        <f t="shared" si="1"/>
        <v>-278012.0499999998</v>
      </c>
    </row>
    <row r="22" spans="1:18" ht="12.75" customHeight="1" thickBot="1">
      <c r="A22" s="3"/>
      <c r="B22" s="27"/>
      <c r="C22" s="28"/>
      <c r="D22" s="28"/>
      <c r="E22" s="28"/>
      <c r="F22" s="28"/>
      <c r="G22" s="28"/>
      <c r="H22" s="28"/>
      <c r="I22" s="28"/>
      <c r="J22" s="28"/>
      <c r="K22" s="29" t="s">
        <v>40</v>
      </c>
      <c r="L22" s="28"/>
      <c r="M22" s="30">
        <v>1355035519.83</v>
      </c>
      <c r="N22" s="30">
        <f>N6+N7+N8+N9+N10+N11+N12+N13+N14+N15+N16+N17+N18+N19+N20+N21</f>
        <v>1229890126.92</v>
      </c>
      <c r="O22" s="31">
        <f t="shared" si="0"/>
        <v>-125145392.90999985</v>
      </c>
      <c r="P22" s="30">
        <v>256193811.62</v>
      </c>
      <c r="Q22" s="30">
        <f>Q7+Q8+Q9+Q10+Q11+Q12+Q13+Q14+Q15+Q16+Q17+Q18+Q19+Q20+Q21</f>
        <v>244221532.14000002</v>
      </c>
      <c r="R22" s="31">
        <f t="shared" si="1"/>
        <v>-11972279.47999999</v>
      </c>
    </row>
    <row r="23" spans="1:1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sheetProtection/>
  <mergeCells count="19">
    <mergeCell ref="B4:K4"/>
    <mergeCell ref="C1:R2"/>
    <mergeCell ref="B5:K5"/>
    <mergeCell ref="B7:K7"/>
    <mergeCell ref="B8:K8"/>
    <mergeCell ref="B9:K9"/>
    <mergeCell ref="B6:K6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21:K21"/>
    <mergeCell ref="B19:K19"/>
    <mergeCell ref="B20:K20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PC</cp:lastModifiedBy>
  <cp:lastPrinted>2020-12-17T11:54:21Z</cp:lastPrinted>
  <dcterms:created xsi:type="dcterms:W3CDTF">2020-12-17T11:39:02Z</dcterms:created>
  <dcterms:modified xsi:type="dcterms:W3CDTF">2020-12-21T07:32:51Z</dcterms:modified>
  <cp:category/>
  <cp:version/>
  <cp:contentType/>
  <cp:contentStatus/>
</cp:coreProperties>
</file>