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СРБ на год (КЦСР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<sst xmlns="http://schemas.openxmlformats.org/spreadsheetml/2006/main" count="42" uniqueCount="42">
  <si>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Муниципальная программа "Развитие сельского хозяйства и регулирование рынков сельскохозяйственной продукции, сырья и продовольствия Гайского городского округа</t>
  </si>
  <si>
    <t>4100000000</t>
  </si>
  <si>
    <t>Непрограммные расходы</t>
  </si>
  <si>
    <t>7500000000</t>
  </si>
  <si>
    <t>Наименование показателя</t>
  </si>
  <si>
    <t>ЦСР</t>
  </si>
  <si>
    <t>Муниципальная программа "Развитие физической культуры и массового спорта на территории Гайского городского округа"</t>
  </si>
  <si>
    <t>2500000000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</si>
  <si>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</si>
  <si>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t>2600000000</t>
  </si>
  <si>
    <t>Муниципальная программа "Комплексное развитие муниципального управления Гайского городского округа"</t>
  </si>
  <si>
    <t>2800000000</t>
  </si>
  <si>
    <t>Муниципальная программа "Безопасность населения Гайского городского округа"</t>
  </si>
  <si>
    <t>2900000000</t>
  </si>
  <si>
    <t>Муниципальная программа "Развитие системы градорегулирования муниципального образования Гайский городской округ Оренбургской области"</t>
  </si>
  <si>
    <t>3000000000</t>
  </si>
  <si>
    <t>Муниципальная программа "Управление муниципальными финансами Гайского городского округа"</t>
  </si>
  <si>
    <t>3100000000</t>
  </si>
  <si>
    <t>Муниципальная программа "Экономическое развитие Гайского городского округа"</t>
  </si>
  <si>
    <t>3200000000</t>
  </si>
  <si>
    <t>Муниципальная программа "Управление муниципальным имуществом и земельными ресурсами на территории муниципального образования Гайский городской округ Оренбургской области"</t>
  </si>
  <si>
    <t>3300000000</t>
  </si>
  <si>
    <t>Муниципальная программа "Молодежь Гайского городского округа"</t>
  </si>
  <si>
    <t>3400000000</t>
  </si>
  <si>
    <t>Муниципальная программа "Молодая семья в Гайском городском округе"</t>
  </si>
  <si>
    <t>3500000000</t>
  </si>
  <si>
    <t>Муниципальная программа "Развитие образования Гайского городского округа Оренбургской области"</t>
  </si>
  <si>
    <t>3700000000</t>
  </si>
  <si>
    <t>Муниципальная программа "Развитие культуры Гайского городского округа Оренбургской области"</t>
  </si>
  <si>
    <t>3800000000</t>
  </si>
  <si>
    <t>Муниципальная программа "Создание комфортных условий проживания на территории Гайского городского округа"</t>
  </si>
  <si>
    <t>4000000000</t>
  </si>
  <si>
    <t>Отклонение            (гр.4-гр.3)</t>
  </si>
  <si>
    <t>Отклонение            (гр.7-гр.6)</t>
  </si>
  <si>
    <t>(в рублях)</t>
  </si>
  <si>
    <t>Муниципальная программа "Доступная среда МО Гайский городской округ"</t>
  </si>
  <si>
    <t>Всего</t>
  </si>
  <si>
    <t>Сведения об исполнении бюджета за 1 полугодие 2020 года по расходам в разрезе муниципальных программ в сравнении с запланированными годовыми значениями и с фактическими значениями соответствующего периода 2019 года</t>
  </si>
  <si>
    <t>План на                        1 полугодие                  2020 года</t>
  </si>
  <si>
    <t>План на                        1 полугодие  2019 года</t>
  </si>
  <si>
    <t>Исполнено             за 1 полугодие 2020 года</t>
  </si>
  <si>
    <t>Исполнено             за 1 полугодие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</si>
</sst>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000000000"/>
    <numFmt numFmtId="179" formatCode="00"/>
    <numFmt numFmtId="180" formatCode="000"/>
    <numFmt numFmtId="181" formatCode="#,##0.00;[Red]\-#,##0.00;0.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&quot;###,##0.00"/>
    <numFmt numFmtId="185" formatCode="#,##0.00_ ;[Red]\-#,##0.00\ 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1" fillId="0" borderId="0" xfId="55" applyFont="1" applyFill="1" applyProtection="1">
      <alignment/>
      <protection hidden="1"/>
    </xf>
    <xf numFmtId="0" fontId="1" fillId="0" borderId="0" xfId="55" applyFont="1" applyFill="1">
      <alignment/>
      <protection/>
    </xf>
    <xf numFmtId="181" fontId="2" fillId="0" borderId="10" xfId="55" applyNumberFormat="1" applyFont="1" applyFill="1" applyBorder="1" applyAlignment="1" applyProtection="1">
      <alignment/>
      <protection hidden="1"/>
    </xf>
    <xf numFmtId="0" fontId="2" fillId="0" borderId="0" xfId="55" applyNumberFormat="1" applyFont="1" applyFill="1" applyBorder="1" applyAlignment="1" applyProtection="1">
      <alignment/>
      <protection hidden="1"/>
    </xf>
    <xf numFmtId="0" fontId="7" fillId="0" borderId="0" xfId="53" applyFont="1" applyBorder="1" applyAlignment="1">
      <alignment horizontal="right"/>
      <protection/>
    </xf>
    <xf numFmtId="178" fontId="2" fillId="0" borderId="10" xfId="55" applyNumberFormat="1" applyFont="1" applyFill="1" applyBorder="1" applyAlignment="1" applyProtection="1">
      <alignment/>
      <protection hidden="1"/>
    </xf>
    <xf numFmtId="0" fontId="8" fillId="0" borderId="11" xfId="55" applyNumberFormat="1" applyFont="1" applyFill="1" applyBorder="1" applyAlignment="1" applyProtection="1">
      <alignment horizontal="center" vertical="center"/>
      <protection hidden="1"/>
    </xf>
    <xf numFmtId="184" fontId="6" fillId="0" borderId="11" xfId="54" applyNumberFormat="1" applyFont="1" applyBorder="1" applyAlignment="1">
      <alignment horizontal="center" vertical="center" wrapText="1"/>
      <protection/>
    </xf>
    <xf numFmtId="184" fontId="6" fillId="0" borderId="12" xfId="54" applyNumberFormat="1" applyFont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 applyProtection="1">
      <alignment horizontal="center" vertical="center"/>
      <protection hidden="1"/>
    </xf>
    <xf numFmtId="3" fontId="5" fillId="0" borderId="13" xfId="54" applyNumberFormat="1" applyFont="1" applyBorder="1" applyAlignment="1">
      <alignment horizontal="center" vertical="center" wrapText="1"/>
      <protection/>
    </xf>
    <xf numFmtId="3" fontId="5" fillId="0" borderId="14" xfId="54" applyNumberFormat="1" applyFont="1" applyBorder="1" applyAlignment="1">
      <alignment horizontal="center" vertical="center" wrapText="1"/>
      <protection/>
    </xf>
    <xf numFmtId="178" fontId="2" fillId="0" borderId="10" xfId="55" applyNumberFormat="1" applyFont="1" applyFill="1" applyBorder="1" applyAlignment="1" applyProtection="1">
      <alignment horizontal="left"/>
      <protection hidden="1"/>
    </xf>
    <xf numFmtId="0" fontId="8" fillId="0" borderId="0" xfId="55" applyNumberFormat="1" applyFont="1" applyFill="1" applyAlignment="1" applyProtection="1">
      <alignment/>
      <protection hidden="1"/>
    </xf>
    <xf numFmtId="0" fontId="9" fillId="0" borderId="15" xfId="55" applyNumberFormat="1" applyFont="1" applyFill="1" applyBorder="1" applyAlignment="1" applyProtection="1">
      <alignment/>
      <protection hidden="1"/>
    </xf>
    <xf numFmtId="0" fontId="9" fillId="0" borderId="16" xfId="55" applyNumberFormat="1" applyFont="1" applyFill="1" applyBorder="1" applyAlignment="1" applyProtection="1">
      <alignment/>
      <protection hidden="1"/>
    </xf>
    <xf numFmtId="181" fontId="8" fillId="0" borderId="10" xfId="55" applyNumberFormat="1" applyFont="1" applyFill="1" applyBorder="1" applyAlignment="1" applyProtection="1">
      <alignment/>
      <protection hidden="1"/>
    </xf>
    <xf numFmtId="0" fontId="9" fillId="0" borderId="0" xfId="55" applyFont="1" applyFill="1">
      <alignment/>
      <protection/>
    </xf>
    <xf numFmtId="181" fontId="2" fillId="33" borderId="10" xfId="55" applyNumberFormat="1" applyFont="1" applyFill="1" applyBorder="1" applyAlignment="1" applyProtection="1">
      <alignment/>
      <protection hidden="1"/>
    </xf>
    <xf numFmtId="178" fontId="2" fillId="0" borderId="17" xfId="55" applyNumberFormat="1" applyFont="1" applyFill="1" applyBorder="1" applyAlignment="1" applyProtection="1">
      <alignment wrapText="1"/>
      <protection hidden="1"/>
    </xf>
    <xf numFmtId="178" fontId="2" fillId="0" borderId="10" xfId="55" applyNumberFormat="1" applyFont="1" applyFill="1" applyBorder="1" applyAlignment="1" applyProtection="1">
      <alignment wrapText="1"/>
      <protection hidden="1"/>
    </xf>
    <xf numFmtId="0" fontId="8" fillId="0" borderId="18" xfId="55" applyNumberFormat="1" applyFont="1" applyFill="1" applyBorder="1" applyAlignment="1" applyProtection="1">
      <alignment horizontal="center" vertical="center"/>
      <protection hidden="1"/>
    </xf>
    <xf numFmtId="0" fontId="8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0" xfId="55" applyFont="1" applyFill="1" applyAlignment="1">
      <alignment horizontal="center" wrapText="1"/>
      <protection/>
    </xf>
    <xf numFmtId="0" fontId="2" fillId="0" borderId="19" xfId="55" applyNumberFormat="1" applyFont="1" applyFill="1" applyBorder="1" applyAlignment="1" applyProtection="1">
      <alignment horizontal="center" vertical="center"/>
      <protection hidden="1"/>
    </xf>
    <xf numFmtId="0" fontId="2" fillId="0" borderId="20" xfId="55" applyNumberFormat="1" applyFont="1" applyFill="1" applyBorder="1" applyAlignment="1" applyProtection="1">
      <alignment horizontal="center" vertical="center"/>
      <protection hidden="1"/>
    </xf>
    <xf numFmtId="0" fontId="2" fillId="0" borderId="21" xfId="55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zoomScalePageLayoutView="0" workbookViewId="0" topLeftCell="A1">
      <selection activeCell="Q5" sqref="Q5"/>
    </sheetView>
  </sheetViews>
  <sheetFormatPr defaultColWidth="9.00390625" defaultRowHeight="12.75"/>
  <cols>
    <col min="1" max="1" width="1.37890625" style="3" customWidth="1"/>
    <col min="2" max="8" width="0.6171875" style="3" customWidth="1"/>
    <col min="9" max="10" width="0" style="3" hidden="1" customWidth="1"/>
    <col min="11" max="11" width="41.125" style="3" customWidth="1"/>
    <col min="12" max="12" width="9.375" style="3" customWidth="1"/>
    <col min="13" max="13" width="14.875" style="3" customWidth="1"/>
    <col min="14" max="14" width="14.125" style="3" customWidth="1"/>
    <col min="15" max="15" width="14.25390625" style="3" customWidth="1"/>
    <col min="16" max="16" width="14.00390625" style="3" customWidth="1"/>
    <col min="17" max="17" width="13.125" style="3" customWidth="1"/>
    <col min="18" max="18" width="12.00390625" style="3" customWidth="1"/>
    <col min="19" max="16384" width="9.125" style="3" customWidth="1"/>
  </cols>
  <sheetData>
    <row r="1" spans="3:18" ht="22.5" customHeight="1">
      <c r="C1" s="25" t="s">
        <v>37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3:18" ht="29.25" customHeight="1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1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R3" s="6" t="s">
        <v>34</v>
      </c>
    </row>
    <row r="4" spans="1:18" ht="47.25" customHeight="1">
      <c r="A4" s="1"/>
      <c r="B4" s="23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8" t="s">
        <v>5</v>
      </c>
      <c r="M4" s="9" t="s">
        <v>38</v>
      </c>
      <c r="N4" s="9" t="s">
        <v>39</v>
      </c>
      <c r="O4" s="9" t="s">
        <v>32</v>
      </c>
      <c r="P4" s="9" t="s">
        <v>40</v>
      </c>
      <c r="Q4" s="9" t="s">
        <v>41</v>
      </c>
      <c r="R4" s="10" t="s">
        <v>33</v>
      </c>
    </row>
    <row r="5" spans="1:18" ht="12.75">
      <c r="A5" s="1"/>
      <c r="B5" s="26">
        <v>1</v>
      </c>
      <c r="C5" s="27"/>
      <c r="D5" s="27"/>
      <c r="E5" s="27"/>
      <c r="F5" s="27"/>
      <c r="G5" s="27"/>
      <c r="H5" s="27"/>
      <c r="I5" s="27"/>
      <c r="J5" s="27"/>
      <c r="K5" s="28"/>
      <c r="L5" s="11">
        <v>2</v>
      </c>
      <c r="M5" s="12">
        <v>3</v>
      </c>
      <c r="N5" s="12">
        <v>4</v>
      </c>
      <c r="O5" s="12">
        <v>5</v>
      </c>
      <c r="P5" s="12">
        <v>6</v>
      </c>
      <c r="Q5" s="12">
        <v>7</v>
      </c>
      <c r="R5" s="13">
        <v>8</v>
      </c>
    </row>
    <row r="6" spans="1:18" ht="25.5" customHeight="1">
      <c r="A6" s="1"/>
      <c r="B6" s="21" t="s">
        <v>35</v>
      </c>
      <c r="C6" s="22"/>
      <c r="D6" s="22"/>
      <c r="E6" s="22"/>
      <c r="F6" s="22"/>
      <c r="G6" s="22"/>
      <c r="H6" s="22"/>
      <c r="I6" s="22"/>
      <c r="J6" s="22"/>
      <c r="K6" s="22"/>
      <c r="L6" s="14">
        <v>2100000000</v>
      </c>
      <c r="M6" s="4">
        <v>0</v>
      </c>
      <c r="N6" s="4">
        <v>634529</v>
      </c>
      <c r="O6" s="4">
        <f>N6-M6</f>
        <v>634529</v>
      </c>
      <c r="P6" s="4">
        <v>0</v>
      </c>
      <c r="Q6" s="4">
        <v>77327.4</v>
      </c>
      <c r="R6" s="4">
        <f>Q6-P6</f>
        <v>77327.4</v>
      </c>
    </row>
    <row r="7" spans="1:18" ht="32.25" customHeight="1">
      <c r="A7" s="5"/>
      <c r="B7" s="21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7" t="s">
        <v>7</v>
      </c>
      <c r="M7" s="4">
        <v>41528440</v>
      </c>
      <c r="N7" s="4">
        <v>22838836.69</v>
      </c>
      <c r="O7" s="4">
        <f aca="true" t="shared" si="0" ref="O7:O18">N7-M7</f>
        <v>-18689603.31</v>
      </c>
      <c r="P7" s="4">
        <v>15821661.99</v>
      </c>
      <c r="Q7" s="4">
        <f>11714011.09</f>
        <v>11714011.09</v>
      </c>
      <c r="R7" s="4">
        <f>Q7-P7</f>
        <v>-4107650.9000000004</v>
      </c>
    </row>
    <row r="8" spans="1:18" ht="45.75" customHeight="1">
      <c r="A8" s="5"/>
      <c r="B8" s="21" t="s">
        <v>8</v>
      </c>
      <c r="C8" s="22"/>
      <c r="D8" s="22"/>
      <c r="E8" s="22"/>
      <c r="F8" s="22"/>
      <c r="G8" s="22"/>
      <c r="H8" s="22"/>
      <c r="I8" s="22"/>
      <c r="J8" s="22"/>
      <c r="K8" s="22"/>
      <c r="L8" s="7" t="s">
        <v>9</v>
      </c>
      <c r="M8" s="4">
        <v>6000</v>
      </c>
      <c r="N8" s="4">
        <v>462800</v>
      </c>
      <c r="O8" s="4">
        <f t="shared" si="0"/>
        <v>456800</v>
      </c>
      <c r="P8" s="4">
        <v>0</v>
      </c>
      <c r="Q8" s="4">
        <v>6000</v>
      </c>
      <c r="R8" s="4">
        <f>Q8-P8</f>
        <v>6000</v>
      </c>
    </row>
    <row r="9" spans="1:18" ht="24" customHeight="1">
      <c r="A9" s="5"/>
      <c r="B9" s="21" t="s">
        <v>10</v>
      </c>
      <c r="C9" s="22"/>
      <c r="D9" s="22"/>
      <c r="E9" s="22"/>
      <c r="F9" s="22"/>
      <c r="G9" s="22"/>
      <c r="H9" s="22"/>
      <c r="I9" s="22"/>
      <c r="J9" s="22"/>
      <c r="K9" s="22"/>
      <c r="L9" s="7" t="s">
        <v>11</v>
      </c>
      <c r="M9" s="4">
        <v>79853335.36</v>
      </c>
      <c r="N9" s="4">
        <f>49324230.79-8454400+738902+2174300+25126961.64+815592+19000+792298.53+41000+1985800+136500</f>
        <v>72700184.96000001</v>
      </c>
      <c r="O9" s="4">
        <f t="shared" si="0"/>
        <v>-7153150.399999991</v>
      </c>
      <c r="P9" s="4">
        <v>34004060.81</v>
      </c>
      <c r="Q9" s="20">
        <f>21315827.31-3816154+126460+1088332.72+12532629.21+244677.6+12650+696492.03+992898+379233.27</f>
        <v>33573046.14</v>
      </c>
      <c r="R9" s="4">
        <f>Q9-P9</f>
        <v>-431014.6700000018</v>
      </c>
    </row>
    <row r="10" spans="1:18" ht="21.75" customHeight="1">
      <c r="A10" s="5"/>
      <c r="B10" s="21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7" t="s">
        <v>13</v>
      </c>
      <c r="M10" s="4">
        <v>4492067.64</v>
      </c>
      <c r="N10" s="4">
        <v>3102450</v>
      </c>
      <c r="O10" s="4">
        <f t="shared" si="0"/>
        <v>-1389617.6399999997</v>
      </c>
      <c r="P10" s="4">
        <v>1271035</v>
      </c>
      <c r="Q10" s="4">
        <v>1322043.37</v>
      </c>
      <c r="R10" s="4">
        <f aca="true" t="shared" si="1" ref="R10:R21">Q10-P10</f>
        <v>51008.37000000011</v>
      </c>
    </row>
    <row r="11" spans="1:18" ht="35.25" customHeight="1">
      <c r="A11" s="5"/>
      <c r="B11" s="2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7" t="s">
        <v>15</v>
      </c>
      <c r="M11" s="4">
        <v>8938700</v>
      </c>
      <c r="N11" s="4">
        <v>7318800</v>
      </c>
      <c r="O11" s="4">
        <f t="shared" si="0"/>
        <v>-1619900</v>
      </c>
      <c r="P11" s="4">
        <v>2723621.14</v>
      </c>
      <c r="Q11" s="4">
        <v>2439716.02</v>
      </c>
      <c r="R11" s="4">
        <f t="shared" si="1"/>
        <v>-283905.1200000001</v>
      </c>
    </row>
    <row r="12" spans="1:18" ht="24" customHeight="1">
      <c r="A12" s="5"/>
      <c r="B12" s="21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7" t="s">
        <v>17</v>
      </c>
      <c r="M12" s="4">
        <v>20609900</v>
      </c>
      <c r="N12" s="4">
        <v>18018984</v>
      </c>
      <c r="O12" s="4">
        <f t="shared" si="0"/>
        <v>-2590916</v>
      </c>
      <c r="P12" s="4">
        <v>8059763.22</v>
      </c>
      <c r="Q12" s="4">
        <v>8218208.47</v>
      </c>
      <c r="R12" s="4">
        <f t="shared" si="1"/>
        <v>158445.25</v>
      </c>
    </row>
    <row r="13" spans="1:18" ht="21.75" customHeight="1">
      <c r="A13" s="5"/>
      <c r="B13" s="21" t="s">
        <v>18</v>
      </c>
      <c r="C13" s="22"/>
      <c r="D13" s="22"/>
      <c r="E13" s="22"/>
      <c r="F13" s="22"/>
      <c r="G13" s="22"/>
      <c r="H13" s="22"/>
      <c r="I13" s="22"/>
      <c r="J13" s="22"/>
      <c r="K13" s="22"/>
      <c r="L13" s="7" t="s">
        <v>19</v>
      </c>
      <c r="M13" s="4">
        <v>15870895</v>
      </c>
      <c r="N13" s="4">
        <f>5569900+8454400</f>
        <v>14024300</v>
      </c>
      <c r="O13" s="4">
        <f t="shared" si="0"/>
        <v>-1846595</v>
      </c>
      <c r="P13" s="4">
        <v>6678629.2</v>
      </c>
      <c r="Q13" s="4">
        <f>1952467.28+3816154</f>
        <v>5768621.28</v>
      </c>
      <c r="R13" s="4">
        <f t="shared" si="1"/>
        <v>-910007.9199999999</v>
      </c>
    </row>
    <row r="14" spans="1:18" ht="46.5" customHeight="1">
      <c r="A14" s="5"/>
      <c r="B14" s="21" t="s">
        <v>20</v>
      </c>
      <c r="C14" s="22"/>
      <c r="D14" s="22"/>
      <c r="E14" s="22"/>
      <c r="F14" s="22"/>
      <c r="G14" s="22"/>
      <c r="H14" s="22"/>
      <c r="I14" s="22"/>
      <c r="J14" s="22"/>
      <c r="K14" s="22"/>
      <c r="L14" s="7" t="s">
        <v>21</v>
      </c>
      <c r="M14" s="4">
        <v>17181203.08</v>
      </c>
      <c r="N14" s="4">
        <v>17334790</v>
      </c>
      <c r="O14" s="4">
        <f t="shared" si="0"/>
        <v>153586.9200000018</v>
      </c>
      <c r="P14" s="4">
        <v>8060206.35</v>
      </c>
      <c r="Q14" s="4">
        <f>9781968.07</f>
        <v>9781968.07</v>
      </c>
      <c r="R14" s="4">
        <f t="shared" si="1"/>
        <v>1721761.7200000007</v>
      </c>
    </row>
    <row r="15" spans="1:18" ht="21.75" customHeight="1">
      <c r="A15" s="5"/>
      <c r="B15" s="21" t="s">
        <v>22</v>
      </c>
      <c r="C15" s="22"/>
      <c r="D15" s="22"/>
      <c r="E15" s="22"/>
      <c r="F15" s="22"/>
      <c r="G15" s="22"/>
      <c r="H15" s="22"/>
      <c r="I15" s="22"/>
      <c r="J15" s="22"/>
      <c r="K15" s="22"/>
      <c r="L15" s="7" t="s">
        <v>23</v>
      </c>
      <c r="M15" s="4">
        <v>8157195.58</v>
      </c>
      <c r="N15" s="4">
        <f>7495965+140500</f>
        <v>7636465</v>
      </c>
      <c r="O15" s="4">
        <f t="shared" si="0"/>
        <v>-520730.5800000001</v>
      </c>
      <c r="P15" s="4">
        <v>3948992.21</v>
      </c>
      <c r="Q15" s="4">
        <v>3561478.64</v>
      </c>
      <c r="R15" s="4">
        <f t="shared" si="1"/>
        <v>-387513.56999999983</v>
      </c>
    </row>
    <row r="16" spans="1:18" ht="21.75" customHeight="1">
      <c r="A16" s="5"/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7" t="s">
        <v>25</v>
      </c>
      <c r="M16" s="4">
        <v>6028100</v>
      </c>
      <c r="N16" s="4">
        <v>6972600</v>
      </c>
      <c r="O16" s="4">
        <f t="shared" si="0"/>
        <v>944500</v>
      </c>
      <c r="P16" s="4">
        <v>6028100</v>
      </c>
      <c r="Q16" s="4">
        <v>4273100</v>
      </c>
      <c r="R16" s="4">
        <f t="shared" si="1"/>
        <v>-1755000</v>
      </c>
    </row>
    <row r="17" spans="1:18" ht="23.25" customHeight="1">
      <c r="A17" s="5"/>
      <c r="B17" s="21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7" t="s">
        <v>27</v>
      </c>
      <c r="M17" s="4">
        <v>743825943</v>
      </c>
      <c r="N17" s="4">
        <f>735402580.85+163300+7052200+142200+771700</f>
        <v>743531980.85</v>
      </c>
      <c r="O17" s="4">
        <f t="shared" si="0"/>
        <v>-293962.14999997616</v>
      </c>
      <c r="P17" s="4">
        <v>367883337.92</v>
      </c>
      <c r="Q17" s="4">
        <f>395629699.41-194500.85</f>
        <v>395435198.56</v>
      </c>
      <c r="R17" s="4">
        <f t="shared" si="1"/>
        <v>27551860.639999986</v>
      </c>
    </row>
    <row r="18" spans="1:18" ht="24.75" customHeight="1">
      <c r="A18" s="5"/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7" t="s">
        <v>29</v>
      </c>
      <c r="M18" s="4">
        <v>105887156.87</v>
      </c>
      <c r="N18" s="4">
        <f>91835973.96+1423800</f>
        <v>93259773.96</v>
      </c>
      <c r="O18" s="4">
        <f t="shared" si="0"/>
        <v>-12627382.910000011</v>
      </c>
      <c r="P18" s="4">
        <v>53667292.9</v>
      </c>
      <c r="Q18" s="4">
        <f>47864286.67+333630</f>
        <v>48197916.67</v>
      </c>
      <c r="R18" s="4">
        <f t="shared" si="1"/>
        <v>-5469376.229999997</v>
      </c>
    </row>
    <row r="19" spans="1:18" ht="24.75" customHeight="1">
      <c r="A19" s="5"/>
      <c r="B19" s="21" t="s">
        <v>30</v>
      </c>
      <c r="C19" s="22"/>
      <c r="D19" s="22"/>
      <c r="E19" s="22"/>
      <c r="F19" s="22"/>
      <c r="G19" s="22"/>
      <c r="H19" s="22"/>
      <c r="I19" s="22"/>
      <c r="J19" s="22"/>
      <c r="K19" s="22"/>
      <c r="L19" s="7" t="s">
        <v>31</v>
      </c>
      <c r="M19" s="4">
        <v>274149883.84</v>
      </c>
      <c r="N19" s="4">
        <f>50278263+35812637.91+30138683.5+99094090.31+13226786.09+66163942.07+46546407</f>
        <v>341260809.88</v>
      </c>
      <c r="O19" s="4">
        <f>-N19-M19</f>
        <v>-615410693.72</v>
      </c>
      <c r="P19" s="4">
        <f>44648958.14-865095</f>
        <v>43783863.14</v>
      </c>
      <c r="Q19" s="4">
        <f>498020.05+8766322.96+12548064.46+10645143.63+493110.84+10397228.47</f>
        <v>43347890.410000004</v>
      </c>
      <c r="R19" s="4">
        <f t="shared" si="1"/>
        <v>-435972.7299999967</v>
      </c>
    </row>
    <row r="20" spans="1:18" ht="41.25" customHeight="1">
      <c r="A20" s="5"/>
      <c r="B20" s="21" t="s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7" t="s">
        <v>1</v>
      </c>
      <c r="M20" s="4">
        <v>4319900</v>
      </c>
      <c r="N20" s="4">
        <v>0</v>
      </c>
      <c r="O20" s="4">
        <f>N20-M20</f>
        <v>-4319900</v>
      </c>
      <c r="P20" s="4">
        <v>1648749.07</v>
      </c>
      <c r="Q20" s="4">
        <v>0</v>
      </c>
      <c r="R20" s="4">
        <f t="shared" si="1"/>
        <v>-1648749.07</v>
      </c>
    </row>
    <row r="21" spans="1:18" ht="21" customHeight="1">
      <c r="A21" s="5"/>
      <c r="B21" s="21" t="s">
        <v>2</v>
      </c>
      <c r="C21" s="22"/>
      <c r="D21" s="22"/>
      <c r="E21" s="22"/>
      <c r="F21" s="22"/>
      <c r="G21" s="22"/>
      <c r="H21" s="22"/>
      <c r="I21" s="22"/>
      <c r="J21" s="22"/>
      <c r="K21" s="22"/>
      <c r="L21" s="7" t="s">
        <v>3</v>
      </c>
      <c r="M21" s="4">
        <v>7664582</v>
      </c>
      <c r="N21" s="4">
        <f>1620910+1142180+1354100+1627400+405000+260000+220833.08</f>
        <v>6630423.08</v>
      </c>
      <c r="O21" s="4">
        <f>N21-M21</f>
        <v>-1034158.9199999999</v>
      </c>
      <c r="P21" s="4">
        <v>3692589.14</v>
      </c>
      <c r="Q21" s="20">
        <f>894579.37+547392.16+1354100+1627400+220833.08</f>
        <v>4644304.61</v>
      </c>
      <c r="R21" s="4">
        <f t="shared" si="1"/>
        <v>951715.4700000002</v>
      </c>
    </row>
    <row r="22" spans="1:18" s="19" customFormat="1" ht="12.75" customHeight="1" thickBo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 t="s">
        <v>36</v>
      </c>
      <c r="L22" s="17"/>
      <c r="M22" s="18">
        <f>M7+M8+M10+M9+M11+M12+M13+M14+M15+M16+M17+M18+M19+M20+M21</f>
        <v>1338513302.37</v>
      </c>
      <c r="N22" s="18">
        <f>N6+N7+N8+N9+N10+N11+N12+N13+N14+N15+N16+N17+N18+N19+N20+N21</f>
        <v>1355727727.42</v>
      </c>
      <c r="O22" s="18">
        <f>N22-M22</f>
        <v>17214425.05000019</v>
      </c>
      <c r="P22" s="18">
        <f>P7+P8+P9+P10+P11+P12+P13+P14+P16+P15+P17+P18+P19+P20+P21</f>
        <v>557271902.09</v>
      </c>
      <c r="Q22" s="18">
        <f>Q6+Q7+Q8+Q9+Q10+Q11+Q12+Q13+Q14+Q15+Q16+Q17+Q18+Q19+Q20+Q21</f>
        <v>572360830.73</v>
      </c>
      <c r="R22" s="18">
        <f>Q22-P22</f>
        <v>15088928.639999986</v>
      </c>
    </row>
    <row r="23" spans="1:1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mergeCells count="19">
    <mergeCell ref="B4:K4"/>
    <mergeCell ref="C1:R2"/>
    <mergeCell ref="B5:K5"/>
    <mergeCell ref="B7:K7"/>
    <mergeCell ref="B8:K8"/>
    <mergeCell ref="B9:K9"/>
    <mergeCell ref="B6:K6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21:K21"/>
    <mergeCell ref="B19:K19"/>
    <mergeCell ref="B20:K20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PC</cp:lastModifiedBy>
  <cp:lastPrinted>2020-12-18T06:54:43Z</cp:lastPrinted>
  <dcterms:created xsi:type="dcterms:W3CDTF">2020-12-17T11:39:02Z</dcterms:created>
  <dcterms:modified xsi:type="dcterms:W3CDTF">2020-12-21T10:30:36Z</dcterms:modified>
  <cp:category/>
  <cp:version/>
  <cp:contentType/>
  <cp:contentStatus/>
</cp:coreProperties>
</file>