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18.12\почта\Отчеты бюджетного отдела\Отчеты ГО\Индикаторы открытости данных\Сравнительный анализ по годам\2023 год\"/>
    </mc:Choice>
  </mc:AlternateContent>
  <xr:revisionPtr revIDLastSave="0" documentId="13_ncr:1_{8F60B7B2-C145-4A9A-ADEB-EBF8EDD1BC76}" xr6:coauthVersionLast="43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за 1 квартал" sheetId="1" r:id="rId1"/>
  </sheets>
  <definedNames>
    <definedName name="__bookmark_13">#REF!</definedName>
    <definedName name="__bookmark_14">#REF!</definedName>
    <definedName name="__bookmark_18">#REF!</definedName>
    <definedName name="__bookmark_19">#REF!</definedName>
    <definedName name="__bookmark_2">'за 1 квартал'!#REF!</definedName>
    <definedName name="__bookmark_20">#REF!</definedName>
    <definedName name="__bookmark_21">#REF!</definedName>
    <definedName name="__bookmark_22">#REF!</definedName>
    <definedName name="__bookmark_23">#REF!</definedName>
    <definedName name="__bookmark_24">#REF!</definedName>
    <definedName name="__bookmark_5">'за 1 квартал'!$B$1:$G$29</definedName>
    <definedName name="_xlnm.Print_Titles" localSheetId="0">'за 1 квартал'!$1:$5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2" i="1" l="1"/>
  <c r="F22" i="1"/>
  <c r="H22" i="1" s="1"/>
  <c r="G20" i="1"/>
  <c r="F20" i="1"/>
  <c r="H20" i="1" s="1"/>
  <c r="H28" i="1"/>
  <c r="H27" i="1"/>
  <c r="H26" i="1"/>
  <c r="H25" i="1"/>
  <c r="H24" i="1"/>
  <c r="H23" i="1"/>
  <c r="H19" i="1"/>
  <c r="H18" i="1"/>
  <c r="H17" i="1"/>
  <c r="H16" i="1"/>
  <c r="H15" i="1"/>
  <c r="H14" i="1"/>
  <c r="H13" i="1"/>
  <c r="H12" i="1"/>
  <c r="H11" i="1"/>
  <c r="H10" i="1"/>
  <c r="H9" i="1"/>
  <c r="D22" i="1"/>
  <c r="D20" i="1"/>
  <c r="C22" i="1"/>
  <c r="C20" i="1" s="1"/>
  <c r="E26" i="1"/>
  <c r="E25" i="1"/>
  <c r="E24" i="1"/>
  <c r="E23" i="1"/>
  <c r="E22" i="1" l="1"/>
  <c r="E19" i="1"/>
  <c r="E18" i="1"/>
  <c r="E17" i="1"/>
  <c r="E16" i="1"/>
  <c r="E15" i="1"/>
  <c r="E14" i="1"/>
  <c r="E13" i="1"/>
  <c r="E12" i="1"/>
  <c r="E11" i="1"/>
  <c r="E10" i="1"/>
  <c r="E9" i="1"/>
  <c r="C8" i="1" l="1"/>
  <c r="C6" i="1" l="1"/>
  <c r="G8" i="1"/>
  <c r="D8" i="1" l="1"/>
  <c r="E8" i="1" s="1"/>
  <c r="D6" i="1" l="1"/>
  <c r="E6" i="1" s="1"/>
  <c r="E20" i="1"/>
  <c r="I28" i="1"/>
  <c r="I27" i="1"/>
  <c r="I14" i="1"/>
  <c r="I22" i="1"/>
  <c r="I19" i="1"/>
  <c r="I18" i="1"/>
  <c r="I17" i="1"/>
  <c r="I16" i="1"/>
  <c r="I15" i="1"/>
  <c r="I13" i="1"/>
  <c r="I12" i="1"/>
  <c r="I11" i="1"/>
  <c r="I10" i="1"/>
  <c r="I9" i="1"/>
  <c r="I20" i="1"/>
  <c r="I8" i="1"/>
  <c r="F8" i="1"/>
  <c r="H8" i="1" l="1"/>
  <c r="F6" i="1"/>
  <c r="G6" i="1"/>
  <c r="H6" i="1" l="1"/>
  <c r="I6" i="1"/>
</calcChain>
</file>

<file path=xl/sharedStrings.xml><?xml version="1.0" encoding="utf-8"?>
<sst xmlns="http://schemas.openxmlformats.org/spreadsheetml/2006/main" count="56" uniqueCount="54">
  <si>
    <t>Прочие неналоговые доходы</t>
  </si>
  <si>
    <t>000 1 00 00000 00 0000 000</t>
  </si>
  <si>
    <t>Налоговые и неналоговые доходы</t>
  </si>
  <si>
    <t>000 1 01 00000000000000</t>
  </si>
  <si>
    <t>Налоги на прибыль, доходы</t>
  </si>
  <si>
    <t>000 1 03 00000000000000</t>
  </si>
  <si>
    <t>Налоги на товары (работы, услуги), реализуемые на территории Российской Федерации</t>
  </si>
  <si>
    <t>000 1 05 00000000000000</t>
  </si>
  <si>
    <t>Налоги на совокупный доход</t>
  </si>
  <si>
    <t>000 1 06 00000000000000</t>
  </si>
  <si>
    <t>Налоги на имущество</t>
  </si>
  <si>
    <t>000 1 08 00000000000000</t>
  </si>
  <si>
    <t>Государственная пошлина</t>
  </si>
  <si>
    <t>000 1 11 00000000000000</t>
  </si>
  <si>
    <t>Доходы от использования имущества, находящегося в государственной и муниципальной собственности</t>
  </si>
  <si>
    <t>000 1 12 00000000000000</t>
  </si>
  <si>
    <t>Платежи при пользовании природными ресурсами</t>
  </si>
  <si>
    <t>000 1 13 00000000000000</t>
  </si>
  <si>
    <t>Доходы от оказания платных услуг (работ) и компенсации затрат государства</t>
  </si>
  <si>
    <t>000 1 14 00000000000000</t>
  </si>
  <si>
    <t>Доходы от продажи материальных и нематериальных активов</t>
  </si>
  <si>
    <t>000 1 16 00000000000000</t>
  </si>
  <si>
    <t>Штрафы, санкции, возмещение ущерба</t>
  </si>
  <si>
    <t>000 1 17 00000000000000</t>
  </si>
  <si>
    <t>Безвозмездные поступления ,всего</t>
  </si>
  <si>
    <t xml:space="preserve">в том числе </t>
  </si>
  <si>
    <t>000 2 02 00000000000000</t>
  </si>
  <si>
    <t>Безвозмездные поступления от других бюджетов бюджетной системы Российской Федерации</t>
  </si>
  <si>
    <t>000 2 07 00000000000000</t>
  </si>
  <si>
    <t>Прочие безвозмездные поступления</t>
  </si>
  <si>
    <t>000 2 19 00000000000000</t>
  </si>
  <si>
    <t>Возврат остатков субсидий, субвенций и иных межбюджетных трансфертов, имеющих целевое назначение ,прошлых лет</t>
  </si>
  <si>
    <t>Код по бюджетной классификации</t>
  </si>
  <si>
    <t>Наименование</t>
  </si>
  <si>
    <t>Доходы бюджета ,всего</t>
  </si>
  <si>
    <t>000 2 00 00000 00 0000 000</t>
  </si>
  <si>
    <t>(в руб.)</t>
  </si>
  <si>
    <t>Исполнено на 01.04.2022</t>
  </si>
  <si>
    <t>Сравнительный анализ исполнения бюджета за первый квартал 2023 года по доходам в разрезе видов доходов в сравнении с запланированными годовыми значениями и с фактическими значениями соответствующего периода прошлого года</t>
  </si>
  <si>
    <t>Утвержденные бюджетные назначения на 2023 год</t>
  </si>
  <si>
    <t>Исполнено на 01.04.2023</t>
  </si>
  <si>
    <t>Утвержденные бюджетные назначения на 2022 год</t>
  </si>
  <si>
    <t>% испол-нения</t>
  </si>
  <si>
    <t>Дотации бюджетам бюджетной системы Российской Федерации</t>
  </si>
  <si>
    <t>000 2 02 10000000000150</t>
  </si>
  <si>
    <t>Субсидии бюджетам бюджетной системы Российской Федерации (межбюджетные субсидии)</t>
  </si>
  <si>
    <t>000 2 02 20000000000150</t>
  </si>
  <si>
    <t>Субвенции бюджетам бюджетной системы Российской Федерации</t>
  </si>
  <si>
    <t>000 2 02 30000000000150</t>
  </si>
  <si>
    <t>Иные межбюджетные трансферты</t>
  </si>
  <si>
    <t>000 2 02 40000000000150</t>
  </si>
  <si>
    <t>2022 год</t>
  </si>
  <si>
    <t>Исполнение 2023 к уровню 2022  (%% )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</si>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</sst>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&quot;###,##0.00"/>
    <numFmt numFmtId="165" formatCode="&quot;&quot;#000"/>
  </numFmts>
  <fonts count="13" x14ac:knownFonts="1">
    <font>
      <sz val="10"/>
      <name val="Arial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0" fillId="0" borderId="0" xfId="0" applyFill="1"/>
    <xf numFmtId="0" fontId="2" fillId="0" borderId="0" xfId="0" applyFont="1" applyFill="1"/>
    <xf numFmtId="164" fontId="6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0" fillId="0" borderId="0" xfId="0" applyFill="1" applyBorder="1"/>
    <xf numFmtId="0" fontId="3" fillId="0" borderId="0" xfId="0" applyFont="1" applyFill="1"/>
    <xf numFmtId="164" fontId="1" fillId="0" borderId="0" xfId="0" applyNumberFormat="1" applyFont="1" applyFill="1" applyAlignment="1">
      <alignment wrapText="1"/>
    </xf>
    <xf numFmtId="164" fontId="1" fillId="0" borderId="0" xfId="0" applyNumberFormat="1" applyFont="1" applyFill="1" applyBorder="1" applyAlignment="1">
      <alignment wrapText="1"/>
    </xf>
    <xf numFmtId="4" fontId="0" fillId="0" borderId="0" xfId="0" applyNumberFormat="1" applyFill="1"/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top" wrapText="1"/>
    </xf>
    <xf numFmtId="4" fontId="10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165" fontId="3" fillId="0" borderId="1" xfId="0" applyNumberFormat="1" applyFont="1" applyFill="1" applyBorder="1" applyAlignment="1">
      <alignment vertical="top" wrapText="1"/>
    </xf>
    <xf numFmtId="10" fontId="3" fillId="0" borderId="1" xfId="0" applyNumberFormat="1" applyFont="1" applyFill="1" applyBorder="1" applyAlignment="1">
      <alignment vertical="top" wrapText="1"/>
    </xf>
    <xf numFmtId="10" fontId="10" fillId="0" borderId="1" xfId="0" applyNumberFormat="1" applyFont="1" applyFill="1" applyBorder="1" applyAlignment="1">
      <alignment horizontal="right" vertical="top" wrapText="1"/>
    </xf>
    <xf numFmtId="164" fontId="10" fillId="0" borderId="1" xfId="0" applyNumberFormat="1" applyFont="1" applyBorder="1" applyAlignment="1">
      <alignment horizontal="left" vertical="top" wrapText="1"/>
    </xf>
    <xf numFmtId="164" fontId="10" fillId="0" borderId="1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vertical="top"/>
    </xf>
    <xf numFmtId="164" fontId="4" fillId="0" borderId="0" xfId="0" applyNumberFormat="1" applyFont="1" applyFill="1" applyAlignment="1">
      <alignment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 xr:uid="{3EAC48DE-4E7D-4545-9340-92D2142C1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zoomScale="140" zoomScaleNormal="140" workbookViewId="0">
      <selection activeCell="F4" sqref="F4"/>
    </sheetView>
  </sheetViews>
  <sheetFormatPr defaultColWidth="8.7109375" defaultRowHeight="12.75" x14ac:dyDescent="0.2"/>
  <cols>
    <col min="1" max="1" width="21.5703125" style="1" bestFit="1" customWidth="1"/>
    <col min="2" max="2" width="24.28515625" style="1" customWidth="1"/>
    <col min="3" max="3" width="14" style="1" bestFit="1" customWidth="1"/>
    <col min="4" max="4" width="12.5703125" style="1" bestFit="1" customWidth="1"/>
    <col min="5" max="5" width="7.85546875" style="1" bestFit="1" customWidth="1"/>
    <col min="6" max="6" width="14.28515625" style="1" bestFit="1" customWidth="1"/>
    <col min="7" max="7" width="12.7109375" style="1" bestFit="1" customWidth="1"/>
    <col min="8" max="8" width="8.5703125" style="1" bestFit="1" customWidth="1"/>
    <col min="9" max="9" width="12" style="1" bestFit="1" customWidth="1"/>
    <col min="10" max="10" width="11.85546875" style="1" bestFit="1" customWidth="1"/>
    <col min="11" max="12" width="8.7109375" style="1"/>
    <col min="13" max="13" width="9.7109375" style="1" bestFit="1" customWidth="1"/>
    <col min="14" max="16384" width="8.7109375" style="1"/>
  </cols>
  <sheetData>
    <row r="1" spans="1:13" ht="45" customHeight="1" x14ac:dyDescent="0.2">
      <c r="A1" s="35" t="s">
        <v>38</v>
      </c>
      <c r="B1" s="35"/>
      <c r="C1" s="35"/>
      <c r="D1" s="35"/>
      <c r="E1" s="35"/>
      <c r="F1" s="35"/>
      <c r="G1" s="35"/>
      <c r="H1" s="35"/>
      <c r="I1" s="35"/>
      <c r="J1" s="31"/>
    </row>
    <row r="2" spans="1:13" x14ac:dyDescent="0.2">
      <c r="A2" s="2"/>
      <c r="B2" s="3"/>
      <c r="C2" s="3"/>
      <c r="D2" s="3"/>
      <c r="E2" s="3"/>
      <c r="F2" s="3"/>
      <c r="G2" s="3"/>
      <c r="H2" s="3"/>
      <c r="I2" s="4" t="s">
        <v>36</v>
      </c>
      <c r="J2" s="4"/>
    </row>
    <row r="3" spans="1:13" x14ac:dyDescent="0.2">
      <c r="A3" s="33" t="s">
        <v>32</v>
      </c>
      <c r="B3" s="33" t="s">
        <v>33</v>
      </c>
      <c r="C3" s="32" t="s">
        <v>51</v>
      </c>
      <c r="D3" s="32"/>
      <c r="E3" s="32"/>
      <c r="F3" s="32" t="s">
        <v>53</v>
      </c>
      <c r="G3" s="32"/>
      <c r="H3" s="32"/>
      <c r="I3" s="34" t="s">
        <v>52</v>
      </c>
      <c r="J3" s="4"/>
    </row>
    <row r="4" spans="1:13" ht="51" x14ac:dyDescent="0.2">
      <c r="A4" s="33"/>
      <c r="B4" s="33"/>
      <c r="C4" s="28" t="s">
        <v>41</v>
      </c>
      <c r="D4" s="28" t="s">
        <v>37</v>
      </c>
      <c r="E4" s="29" t="s">
        <v>42</v>
      </c>
      <c r="F4" s="28" t="s">
        <v>39</v>
      </c>
      <c r="G4" s="28" t="s">
        <v>40</v>
      </c>
      <c r="H4" s="29" t="s">
        <v>42</v>
      </c>
      <c r="I4" s="34"/>
      <c r="L4" s="5"/>
    </row>
    <row r="5" spans="1:13" x14ac:dyDescent="0.2">
      <c r="A5" s="10">
        <v>1</v>
      </c>
      <c r="B5" s="10">
        <v>2</v>
      </c>
      <c r="C5" s="10">
        <v>3</v>
      </c>
      <c r="D5" s="11">
        <v>4</v>
      </c>
      <c r="E5" s="11">
        <v>5</v>
      </c>
      <c r="F5" s="10">
        <v>6</v>
      </c>
      <c r="G5" s="11">
        <v>7</v>
      </c>
      <c r="H5" s="12">
        <v>8</v>
      </c>
      <c r="I5" s="12">
        <v>9</v>
      </c>
      <c r="K5" s="6"/>
    </row>
    <row r="6" spans="1:13" ht="15.75" customHeight="1" x14ac:dyDescent="0.2">
      <c r="A6" s="13" t="s">
        <v>34</v>
      </c>
      <c r="B6" s="14"/>
      <c r="C6" s="15">
        <f>C8+C20</f>
        <v>1453537649</v>
      </c>
      <c r="D6" s="15">
        <f>D8+D20</f>
        <v>307865382.76999998</v>
      </c>
      <c r="E6" s="23">
        <f>D6/C6</f>
        <v>0.21180420265123795</v>
      </c>
      <c r="F6" s="15">
        <f>F8+F20</f>
        <v>1600403149</v>
      </c>
      <c r="G6" s="15">
        <f>G8+G20</f>
        <v>308089891.06000006</v>
      </c>
      <c r="H6" s="30">
        <f>G6/F6</f>
        <v>0.19250767611430142</v>
      </c>
      <c r="I6" s="16">
        <f>G6/D6*100</f>
        <v>100.07292417483905</v>
      </c>
    </row>
    <row r="7" spans="1:13" x14ac:dyDescent="0.2">
      <c r="A7" s="17" t="s">
        <v>25</v>
      </c>
      <c r="B7" s="18"/>
      <c r="C7" s="19"/>
      <c r="D7" s="19"/>
      <c r="E7" s="24"/>
      <c r="F7" s="19"/>
      <c r="G7" s="19"/>
      <c r="H7" s="30"/>
      <c r="I7" s="16"/>
    </row>
    <row r="8" spans="1:13" ht="25.5" x14ac:dyDescent="0.2">
      <c r="A8" s="20" t="s">
        <v>1</v>
      </c>
      <c r="B8" s="14" t="s">
        <v>2</v>
      </c>
      <c r="C8" s="21">
        <f>SUM(C9:C19)</f>
        <v>460768097</v>
      </c>
      <c r="D8" s="21">
        <f>SUM(D9:D19)</f>
        <v>137557862.18000001</v>
      </c>
      <c r="E8" s="23">
        <f t="shared" ref="E8:E26" si="0">D8/C8</f>
        <v>0.29854033531318902</v>
      </c>
      <c r="F8" s="21">
        <f>SUM(F9:F19)</f>
        <v>588758646</v>
      </c>
      <c r="G8" s="21">
        <f>SUM(G9:G19)</f>
        <v>117811462.31000003</v>
      </c>
      <c r="H8" s="30">
        <f t="shared" ref="H8:H28" si="1">G8/F8</f>
        <v>0.2001014560217601</v>
      </c>
      <c r="I8" s="16">
        <f t="shared" ref="I8:I28" si="2">G8/D8*100</f>
        <v>85.645022714760572</v>
      </c>
      <c r="M8" s="9"/>
    </row>
    <row r="9" spans="1:13" x14ac:dyDescent="0.2">
      <c r="A9" s="20" t="s">
        <v>3</v>
      </c>
      <c r="B9" s="22" t="s">
        <v>4</v>
      </c>
      <c r="C9" s="19">
        <v>282405000</v>
      </c>
      <c r="D9" s="19">
        <v>85443609.040000007</v>
      </c>
      <c r="E9" s="23">
        <f t="shared" si="0"/>
        <v>0.30255699807014752</v>
      </c>
      <c r="F9" s="19">
        <v>339420664</v>
      </c>
      <c r="G9" s="19">
        <v>68098915.950000003</v>
      </c>
      <c r="H9" s="30">
        <f t="shared" si="1"/>
        <v>0.20063279338231452</v>
      </c>
      <c r="I9" s="16">
        <f t="shared" si="2"/>
        <v>79.700420798142829</v>
      </c>
    </row>
    <row r="10" spans="1:13" ht="51" x14ac:dyDescent="0.2">
      <c r="A10" s="20" t="s">
        <v>5</v>
      </c>
      <c r="B10" s="22" t="s">
        <v>6</v>
      </c>
      <c r="C10" s="19">
        <v>16511940</v>
      </c>
      <c r="D10" s="19">
        <v>4257221.26</v>
      </c>
      <c r="E10" s="23">
        <f t="shared" si="0"/>
        <v>0.25782683682232371</v>
      </c>
      <c r="F10" s="19">
        <v>17392368</v>
      </c>
      <c r="G10" s="19">
        <v>4676067.33</v>
      </c>
      <c r="H10" s="30">
        <f t="shared" si="1"/>
        <v>0.26885742815469404</v>
      </c>
      <c r="I10" s="16">
        <f t="shared" si="2"/>
        <v>109.83848488062846</v>
      </c>
    </row>
    <row r="11" spans="1:13" ht="28.5" customHeight="1" x14ac:dyDescent="0.2">
      <c r="A11" s="20" t="s">
        <v>7</v>
      </c>
      <c r="B11" s="22" t="s">
        <v>8</v>
      </c>
      <c r="C11" s="19">
        <v>41797000</v>
      </c>
      <c r="D11" s="19">
        <v>14596966</v>
      </c>
      <c r="E11" s="23">
        <f t="shared" si="0"/>
        <v>0.34923477761561833</v>
      </c>
      <c r="F11" s="19">
        <v>68814000</v>
      </c>
      <c r="G11" s="19">
        <v>8554253.6799999997</v>
      </c>
      <c r="H11" s="30">
        <f t="shared" si="1"/>
        <v>0.12430978696195541</v>
      </c>
      <c r="I11" s="16">
        <f t="shared" si="2"/>
        <v>58.602956806229457</v>
      </c>
    </row>
    <row r="12" spans="1:13" x14ac:dyDescent="0.2">
      <c r="A12" s="20" t="s">
        <v>9</v>
      </c>
      <c r="B12" s="22" t="s">
        <v>10</v>
      </c>
      <c r="C12" s="19">
        <v>45980000</v>
      </c>
      <c r="D12" s="19">
        <v>7155493.1699999999</v>
      </c>
      <c r="E12" s="23">
        <f t="shared" si="0"/>
        <v>0.15562186102653328</v>
      </c>
      <c r="F12" s="19">
        <v>50955000</v>
      </c>
      <c r="G12" s="19">
        <v>6009340.8499999996</v>
      </c>
      <c r="H12" s="30">
        <f t="shared" si="1"/>
        <v>0.11793427239721321</v>
      </c>
      <c r="I12" s="16">
        <f t="shared" si="2"/>
        <v>83.982203703228464</v>
      </c>
    </row>
    <row r="13" spans="1:13" x14ac:dyDescent="0.2">
      <c r="A13" s="20" t="s">
        <v>11</v>
      </c>
      <c r="B13" s="22" t="s">
        <v>12</v>
      </c>
      <c r="C13" s="19">
        <v>5880000</v>
      </c>
      <c r="D13" s="19">
        <v>1360239.62</v>
      </c>
      <c r="E13" s="23">
        <f t="shared" si="0"/>
        <v>0.23133326870748303</v>
      </c>
      <c r="F13" s="19">
        <v>6927000</v>
      </c>
      <c r="G13" s="19">
        <v>1574799.65</v>
      </c>
      <c r="H13" s="30">
        <f t="shared" si="1"/>
        <v>0.22734223329002454</v>
      </c>
      <c r="I13" s="16">
        <f t="shared" si="2"/>
        <v>115.77369360848347</v>
      </c>
    </row>
    <row r="14" spans="1:13" ht="63.75" x14ac:dyDescent="0.2">
      <c r="A14" s="20" t="s">
        <v>13</v>
      </c>
      <c r="B14" s="22" t="s">
        <v>14</v>
      </c>
      <c r="C14" s="19">
        <v>62077600</v>
      </c>
      <c r="D14" s="19">
        <v>18702724.579999998</v>
      </c>
      <c r="E14" s="23">
        <f t="shared" si="0"/>
        <v>0.30127976242638244</v>
      </c>
      <c r="F14" s="19">
        <v>97189394</v>
      </c>
      <c r="G14" s="19">
        <v>24116195.260000002</v>
      </c>
      <c r="H14" s="30">
        <f t="shared" si="1"/>
        <v>0.24813608015705912</v>
      </c>
      <c r="I14" s="16">
        <f>G14/D14*100</f>
        <v>128.94482382416606</v>
      </c>
    </row>
    <row r="15" spans="1:13" ht="25.5" x14ac:dyDescent="0.2">
      <c r="A15" s="20" t="s">
        <v>15</v>
      </c>
      <c r="B15" s="22" t="s">
        <v>16</v>
      </c>
      <c r="C15" s="19">
        <v>3056400</v>
      </c>
      <c r="D15" s="19">
        <v>919799.84</v>
      </c>
      <c r="E15" s="23">
        <f t="shared" si="0"/>
        <v>0.300942232692056</v>
      </c>
      <c r="F15" s="19">
        <v>2134200</v>
      </c>
      <c r="G15" s="19">
        <v>1014093.68</v>
      </c>
      <c r="H15" s="30">
        <f t="shared" si="1"/>
        <v>0.47516337737794023</v>
      </c>
      <c r="I15" s="16">
        <f t="shared" si="2"/>
        <v>110.25156081784056</v>
      </c>
    </row>
    <row r="16" spans="1:13" ht="38.25" x14ac:dyDescent="0.2">
      <c r="A16" s="20" t="s">
        <v>17</v>
      </c>
      <c r="B16" s="22" t="s">
        <v>18</v>
      </c>
      <c r="C16" s="19">
        <v>159800</v>
      </c>
      <c r="D16" s="19">
        <v>22100.76</v>
      </c>
      <c r="E16" s="23">
        <f t="shared" si="0"/>
        <v>0.13830262828535669</v>
      </c>
      <c r="F16" s="19">
        <v>194351</v>
      </c>
      <c r="G16" s="19">
        <v>21622.68</v>
      </c>
      <c r="H16" s="30">
        <f t="shared" si="1"/>
        <v>0.11125582065438305</v>
      </c>
      <c r="I16" s="16">
        <f t="shared" si="2"/>
        <v>97.836816471469774</v>
      </c>
    </row>
    <row r="17" spans="1:10" ht="38.25" x14ac:dyDescent="0.2">
      <c r="A17" s="20" t="s">
        <v>19</v>
      </c>
      <c r="B17" s="22" t="s">
        <v>20</v>
      </c>
      <c r="C17" s="19">
        <v>1197260</v>
      </c>
      <c r="D17" s="19">
        <v>4477095.99</v>
      </c>
      <c r="E17" s="23">
        <f t="shared" si="0"/>
        <v>3.7394517398058902</v>
      </c>
      <c r="F17" s="19">
        <v>4322100</v>
      </c>
      <c r="G17" s="19">
        <v>1658481.3</v>
      </c>
      <c r="H17" s="30">
        <f t="shared" si="1"/>
        <v>0.38372117720552512</v>
      </c>
      <c r="I17" s="16">
        <f t="shared" si="2"/>
        <v>37.043684202982661</v>
      </c>
    </row>
    <row r="18" spans="1:10" ht="25.5" x14ac:dyDescent="0.2">
      <c r="A18" s="20" t="s">
        <v>21</v>
      </c>
      <c r="B18" s="22" t="s">
        <v>22</v>
      </c>
      <c r="C18" s="19">
        <v>1091150</v>
      </c>
      <c r="D18" s="19">
        <v>607332.92000000004</v>
      </c>
      <c r="E18" s="23">
        <f t="shared" si="0"/>
        <v>0.55659892773679154</v>
      </c>
      <c r="F18" s="19">
        <v>952470</v>
      </c>
      <c r="G18" s="19">
        <v>1717492.93</v>
      </c>
      <c r="H18" s="30">
        <f t="shared" si="1"/>
        <v>1.8031989773956134</v>
      </c>
      <c r="I18" s="16">
        <f t="shared" si="2"/>
        <v>282.79266172497285</v>
      </c>
    </row>
    <row r="19" spans="1:10" x14ac:dyDescent="0.2">
      <c r="A19" s="20" t="s">
        <v>23</v>
      </c>
      <c r="B19" s="22" t="s">
        <v>0</v>
      </c>
      <c r="C19" s="19">
        <v>611947</v>
      </c>
      <c r="D19" s="19">
        <v>15279</v>
      </c>
      <c r="E19" s="23">
        <f t="shared" si="0"/>
        <v>2.4967848522829593E-2</v>
      </c>
      <c r="F19" s="19">
        <v>457099</v>
      </c>
      <c r="G19" s="19">
        <v>370199</v>
      </c>
      <c r="H19" s="30">
        <f t="shared" si="1"/>
        <v>0.8098880111310679</v>
      </c>
      <c r="I19" s="16">
        <f t="shared" si="2"/>
        <v>2422.9268931212778</v>
      </c>
    </row>
    <row r="20" spans="1:10" ht="25.5" x14ac:dyDescent="0.2">
      <c r="A20" s="20" t="s">
        <v>35</v>
      </c>
      <c r="B20" s="20" t="s">
        <v>24</v>
      </c>
      <c r="C20" s="21">
        <f>C22+C27+C28</f>
        <v>992769552</v>
      </c>
      <c r="D20" s="21">
        <f>D22+D27+D28</f>
        <v>170307520.59</v>
      </c>
      <c r="E20" s="23">
        <f t="shared" si="0"/>
        <v>0.17154788867860041</v>
      </c>
      <c r="F20" s="21">
        <f>F22+F27+F28</f>
        <v>1011644503</v>
      </c>
      <c r="G20" s="21">
        <f>G22+G27+G28</f>
        <v>190278428.75000003</v>
      </c>
      <c r="H20" s="30">
        <f t="shared" si="1"/>
        <v>0.18808823473634792</v>
      </c>
      <c r="I20" s="16">
        <f t="shared" si="2"/>
        <v>111.72638066176665</v>
      </c>
    </row>
    <row r="21" spans="1:10" x14ac:dyDescent="0.2">
      <c r="A21" s="27" t="s">
        <v>25</v>
      </c>
      <c r="B21" s="22"/>
      <c r="C21" s="19"/>
      <c r="D21" s="19"/>
      <c r="E21" s="24"/>
      <c r="F21" s="19"/>
      <c r="G21" s="19"/>
      <c r="H21" s="30"/>
      <c r="I21" s="16"/>
    </row>
    <row r="22" spans="1:10" ht="51" x14ac:dyDescent="0.2">
      <c r="A22" s="20" t="s">
        <v>26</v>
      </c>
      <c r="B22" s="22" t="s">
        <v>27</v>
      </c>
      <c r="C22" s="19">
        <f>C23+C24+C25+C26</f>
        <v>992769552</v>
      </c>
      <c r="D22" s="19">
        <f>D23+D24+D25+D26</f>
        <v>152307520.59999999</v>
      </c>
      <c r="E22" s="23">
        <f t="shared" si="0"/>
        <v>0.15341679274224962</v>
      </c>
      <c r="F22" s="19">
        <f>F23+F24+F25+F26</f>
        <v>1011644503</v>
      </c>
      <c r="G22" s="19">
        <f>G23+G24+G25+G26</f>
        <v>190328512.61000001</v>
      </c>
      <c r="H22" s="30">
        <f t="shared" si="1"/>
        <v>0.18813774210761466</v>
      </c>
      <c r="I22" s="16">
        <f t="shared" si="2"/>
        <v>124.96330572529853</v>
      </c>
    </row>
    <row r="23" spans="1:10" ht="38.25" x14ac:dyDescent="0.2">
      <c r="A23" s="25" t="s">
        <v>44</v>
      </c>
      <c r="B23" s="22" t="s">
        <v>43</v>
      </c>
      <c r="C23" s="19">
        <v>250513000</v>
      </c>
      <c r="D23" s="19">
        <v>37166400</v>
      </c>
      <c r="E23" s="23">
        <f t="shared" si="0"/>
        <v>0.14836116289374204</v>
      </c>
      <c r="F23" s="19">
        <v>264767000</v>
      </c>
      <c r="G23" s="19">
        <v>43642000</v>
      </c>
      <c r="H23" s="30">
        <f t="shared" si="1"/>
        <v>0.1648317199651014</v>
      </c>
      <c r="I23" s="16"/>
    </row>
    <row r="24" spans="1:10" ht="51" x14ac:dyDescent="0.2">
      <c r="A24" s="20" t="s">
        <v>46</v>
      </c>
      <c r="B24" s="22" t="s">
        <v>45</v>
      </c>
      <c r="C24" s="19">
        <v>251239352</v>
      </c>
      <c r="D24" s="19">
        <v>13511769.609999999</v>
      </c>
      <c r="E24" s="23">
        <f t="shared" si="0"/>
        <v>5.3780466724018615E-2</v>
      </c>
      <c r="F24" s="19">
        <v>227289103</v>
      </c>
      <c r="G24" s="19">
        <v>38661740.710000001</v>
      </c>
      <c r="H24" s="30">
        <f t="shared" si="1"/>
        <v>0.1700994029177017</v>
      </c>
      <c r="I24" s="16"/>
    </row>
    <row r="25" spans="1:10" ht="38.25" x14ac:dyDescent="0.2">
      <c r="A25" s="26" t="s">
        <v>48</v>
      </c>
      <c r="B25" s="22" t="s">
        <v>47</v>
      </c>
      <c r="C25" s="19">
        <v>463706400</v>
      </c>
      <c r="D25" s="19">
        <v>95452884.989999995</v>
      </c>
      <c r="E25" s="23">
        <f t="shared" si="0"/>
        <v>0.20584767643922963</v>
      </c>
      <c r="F25" s="19">
        <v>494254100</v>
      </c>
      <c r="G25" s="19">
        <v>101935917.90000001</v>
      </c>
      <c r="H25" s="30">
        <f t="shared" si="1"/>
        <v>0.20624192677410264</v>
      </c>
      <c r="I25" s="16"/>
    </row>
    <row r="26" spans="1:10" ht="25.5" x14ac:dyDescent="0.2">
      <c r="A26" s="20" t="s">
        <v>50</v>
      </c>
      <c r="B26" s="22" t="s">
        <v>49</v>
      </c>
      <c r="C26" s="19">
        <v>27310800</v>
      </c>
      <c r="D26" s="19">
        <v>6176466</v>
      </c>
      <c r="E26" s="23">
        <f t="shared" si="0"/>
        <v>0.22615470802759349</v>
      </c>
      <c r="F26" s="19">
        <v>25334300</v>
      </c>
      <c r="G26" s="19">
        <v>6088854</v>
      </c>
      <c r="H26" s="30">
        <f t="shared" si="1"/>
        <v>0.24034032911902045</v>
      </c>
      <c r="I26" s="16"/>
    </row>
    <row r="27" spans="1:10" ht="25.5" x14ac:dyDescent="0.2">
      <c r="A27" s="20" t="s">
        <v>28</v>
      </c>
      <c r="B27" s="22" t="s">
        <v>29</v>
      </c>
      <c r="C27" s="19">
        <v>0</v>
      </c>
      <c r="D27" s="19">
        <v>18000000</v>
      </c>
      <c r="E27" s="23"/>
      <c r="F27" s="19">
        <v>0</v>
      </c>
      <c r="G27" s="19">
        <v>-50083.85</v>
      </c>
      <c r="H27" s="30" t="e">
        <f t="shared" si="1"/>
        <v>#DIV/0!</v>
      </c>
      <c r="I27" s="16">
        <f t="shared" si="2"/>
        <v>-0.27824361111111107</v>
      </c>
    </row>
    <row r="28" spans="1:10" ht="76.5" x14ac:dyDescent="0.2">
      <c r="A28" s="20" t="s">
        <v>30</v>
      </c>
      <c r="B28" s="22" t="s">
        <v>31</v>
      </c>
      <c r="C28" s="19">
        <v>0</v>
      </c>
      <c r="D28" s="19">
        <v>-0.01</v>
      </c>
      <c r="E28" s="23"/>
      <c r="F28" s="19">
        <v>0</v>
      </c>
      <c r="G28" s="19">
        <v>-0.01</v>
      </c>
      <c r="H28" s="30" t="e">
        <f t="shared" si="1"/>
        <v>#DIV/0!</v>
      </c>
      <c r="I28" s="16">
        <f t="shared" si="2"/>
        <v>100</v>
      </c>
    </row>
    <row r="29" spans="1:10" x14ac:dyDescent="0.2">
      <c r="B29" s="7"/>
      <c r="C29" s="7"/>
      <c r="D29" s="7"/>
      <c r="E29" s="7"/>
      <c r="F29" s="8"/>
      <c r="G29" s="8"/>
      <c r="H29" s="8"/>
      <c r="I29" s="6"/>
      <c r="J29" s="6"/>
    </row>
    <row r="31" spans="1:10" x14ac:dyDescent="0.2">
      <c r="F31" s="9"/>
    </row>
  </sheetData>
  <mergeCells count="6">
    <mergeCell ref="A1:I1"/>
    <mergeCell ref="C3:E3"/>
    <mergeCell ref="B3:B4"/>
    <mergeCell ref="A3:A4"/>
    <mergeCell ref="F3:H3"/>
    <mergeCell ref="I3:I4"/>
  </mergeCells>
  <phoneticPr fontId="0" type="noConversion"/>
  <pageMargins left="0.78740157480314965" right="0.31496062992125984" top="0.89370078740157477" bottom="0.89370078740157477" header="0.39370078740157483" footer="0.39370078740157483"/>
  <pageSetup paperSize="8" scale="72" fitToHeight="0" orientation="portrait" horizontalDpi="300" verticalDpi="300" r:id="rId1"/>
  <headerFooter alignWithMargins="0"/>
  <rowBreaks count="1" manualBreakCount="1">
    <brk id="29" max="16383" man="1"/>
  </rowBreaks>
  <ignoredErrors>
    <ignoredError sqref="E6:E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 1 квартал</vt:lpstr>
      <vt:lpstr>__bookmark_5</vt:lpstr>
      <vt:lpstr>'за 1 квартал'!Заголовки_для_печати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2023-04-18T06:29:42Z</cp:lastPrinted>
  <dcterms:created xsi:type="dcterms:W3CDTF">2020-04-13T05:55:43Z</dcterms:created>
  <dcterms:modified xsi:type="dcterms:W3CDTF">2023-04-21T06:35:27Z</dcterms:modified>
</cp:coreProperties>
</file>